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60" windowHeight="7755" firstSheet="1" activeTab="1"/>
  </bookViews>
  <sheets>
    <sheet name="Theo xưởng" sheetId="21" state="hidden" r:id="rId1"/>
    <sheet name="THEO GV" sheetId="20" r:id="rId2"/>
    <sheet name="PHÒNG HỌC HKI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W437" i="20" l="1"/>
  <c r="K288" i="20" l="1"/>
  <c r="K289" i="20"/>
  <c r="O525" i="20"/>
  <c r="K525" i="20"/>
  <c r="N525" i="20" s="1"/>
  <c r="O524" i="20"/>
  <c r="K524" i="20"/>
  <c r="N524" i="20" s="1"/>
  <c r="O522" i="20"/>
  <c r="K522" i="20"/>
  <c r="N522" i="20" s="1"/>
  <c r="O521" i="20"/>
  <c r="K521" i="20"/>
  <c r="R521" i="20" s="1"/>
  <c r="O519" i="20"/>
  <c r="K519" i="20"/>
  <c r="N519" i="20" s="1"/>
  <c r="O518" i="20"/>
  <c r="K518" i="20"/>
  <c r="R518" i="20" s="1"/>
  <c r="O517" i="20"/>
  <c r="K517" i="20"/>
  <c r="Q517" i="20" s="1"/>
  <c r="O516" i="20"/>
  <c r="K516" i="20"/>
  <c r="R516" i="20" s="1"/>
  <c r="O515" i="20"/>
  <c r="K515" i="20"/>
  <c r="Q515" i="20" s="1"/>
  <c r="O513" i="20"/>
  <c r="K513" i="20"/>
  <c r="R513" i="20" s="1"/>
  <c r="O512" i="20"/>
  <c r="K512" i="20"/>
  <c r="Q512" i="20" s="1"/>
  <c r="O510" i="20"/>
  <c r="K510" i="20"/>
  <c r="N510" i="20" s="1"/>
  <c r="O509" i="20"/>
  <c r="K509" i="20"/>
  <c r="R509" i="20" s="1"/>
  <c r="O507" i="20"/>
  <c r="K507" i="20"/>
  <c r="R507" i="20" s="1"/>
  <c r="O506" i="20"/>
  <c r="K506" i="20"/>
  <c r="Q506" i="20" s="1"/>
  <c r="O505" i="20"/>
  <c r="K505" i="20"/>
  <c r="N505" i="20" s="1"/>
  <c r="O504" i="20"/>
  <c r="K504" i="20"/>
  <c r="N504" i="20" s="1"/>
  <c r="O502" i="20"/>
  <c r="K502" i="20"/>
  <c r="N502" i="20" s="1"/>
  <c r="O501" i="20"/>
  <c r="K501" i="20"/>
  <c r="R501" i="20" s="1"/>
  <c r="O500" i="20"/>
  <c r="N500" i="20"/>
  <c r="K500" i="20"/>
  <c r="R500" i="20" s="1"/>
  <c r="O499" i="20"/>
  <c r="K499" i="20"/>
  <c r="Q499" i="20" s="1"/>
  <c r="O497" i="20"/>
  <c r="K497" i="20"/>
  <c r="N497" i="20" s="1"/>
  <c r="O496" i="20"/>
  <c r="K496" i="20"/>
  <c r="R496" i="20" s="1"/>
  <c r="O495" i="20"/>
  <c r="K495" i="20"/>
  <c r="R495" i="20" s="1"/>
  <c r="O494" i="20"/>
  <c r="K494" i="20"/>
  <c r="R494" i="20" s="1"/>
  <c r="O492" i="20"/>
  <c r="K492" i="20"/>
  <c r="N492" i="20" s="1"/>
  <c r="O491" i="20"/>
  <c r="K491" i="20"/>
  <c r="R491" i="20" s="1"/>
  <c r="O490" i="20"/>
  <c r="K490" i="20"/>
  <c r="R490" i="20" s="1"/>
  <c r="O489" i="20"/>
  <c r="K489" i="20"/>
  <c r="R489" i="20" s="1"/>
  <c r="N496" i="20" l="1"/>
  <c r="Q513" i="20"/>
  <c r="S513" i="20" s="1"/>
  <c r="V513" i="20" s="1"/>
  <c r="N516" i="20"/>
  <c r="N494" i="20"/>
  <c r="N521" i="20"/>
  <c r="Q522" i="20"/>
  <c r="N495" i="20"/>
  <c r="Q525" i="20"/>
  <c r="N518" i="20"/>
  <c r="Q519" i="20"/>
  <c r="Q494" i="20"/>
  <c r="S494" i="20" s="1"/>
  <c r="V494" i="20" s="1"/>
  <c r="Q495" i="20"/>
  <c r="Q496" i="20"/>
  <c r="N513" i="20"/>
  <c r="Q524" i="20"/>
  <c r="R525" i="20"/>
  <c r="R524" i="20"/>
  <c r="R522" i="20"/>
  <c r="Q521" i="20"/>
  <c r="S521" i="20" s="1"/>
  <c r="V521" i="20" s="1"/>
  <c r="R519" i="20"/>
  <c r="R517" i="20"/>
  <c r="S517" i="20" s="1"/>
  <c r="V517" i="20" s="1"/>
  <c r="Q518" i="20"/>
  <c r="S518" i="20" s="1"/>
  <c r="V518" i="20" s="1"/>
  <c r="N517" i="20"/>
  <c r="R515" i="20"/>
  <c r="S515" i="20" s="1"/>
  <c r="V515" i="20" s="1"/>
  <c r="N515" i="20"/>
  <c r="Q516" i="20"/>
  <c r="S516" i="20" s="1"/>
  <c r="V516" i="20" s="1"/>
  <c r="R512" i="20"/>
  <c r="S512" i="20" s="1"/>
  <c r="V512" i="20" s="1"/>
  <c r="N512" i="20"/>
  <c r="N509" i="20"/>
  <c r="Q510" i="20"/>
  <c r="Q509" i="20"/>
  <c r="S509" i="20" s="1"/>
  <c r="V509" i="20" s="1"/>
  <c r="R510" i="20"/>
  <c r="Q502" i="20"/>
  <c r="Q501" i="20"/>
  <c r="S501" i="20" s="1"/>
  <c r="V501" i="20" s="1"/>
  <c r="Q507" i="20"/>
  <c r="S507" i="20" s="1"/>
  <c r="V507" i="20" s="1"/>
  <c r="N491" i="20"/>
  <c r="N489" i="20"/>
  <c r="Q492" i="20"/>
  <c r="Q505" i="20"/>
  <c r="N507" i="20"/>
  <c r="N490" i="20"/>
  <c r="Q490" i="20"/>
  <c r="S490" i="20" s="1"/>
  <c r="V490" i="20" s="1"/>
  <c r="Q491" i="20"/>
  <c r="S491" i="20" s="1"/>
  <c r="V491" i="20" s="1"/>
  <c r="S495" i="20"/>
  <c r="V495" i="20" s="1"/>
  <c r="N501" i="20"/>
  <c r="Q504" i="20"/>
  <c r="R506" i="20"/>
  <c r="S506" i="20" s="1"/>
  <c r="V506" i="20" s="1"/>
  <c r="R505" i="20"/>
  <c r="N506" i="20"/>
  <c r="R504" i="20"/>
  <c r="R499" i="20"/>
  <c r="S499" i="20" s="1"/>
  <c r="V499" i="20" s="1"/>
  <c r="N499" i="20"/>
  <c r="R502" i="20"/>
  <c r="S502" i="20" s="1"/>
  <c r="V502" i="20" s="1"/>
  <c r="Q500" i="20"/>
  <c r="S500" i="20" s="1"/>
  <c r="V500" i="20" s="1"/>
  <c r="R497" i="20"/>
  <c r="Q497" i="20"/>
  <c r="S496" i="20"/>
  <c r="V496" i="20" s="1"/>
  <c r="R492" i="20"/>
  <c r="Q489" i="20"/>
  <c r="S489" i="20" s="1"/>
  <c r="V489" i="20" s="1"/>
  <c r="S524" i="20" l="1"/>
  <c r="V524" i="20" s="1"/>
  <c r="S522" i="20"/>
  <c r="V522" i="20" s="1"/>
  <c r="S525" i="20"/>
  <c r="V525" i="20" s="1"/>
  <c r="S519" i="20"/>
  <c r="V519" i="20" s="1"/>
  <c r="S510" i="20"/>
  <c r="V510" i="20" s="1"/>
  <c r="S504" i="20"/>
  <c r="V504" i="20" s="1"/>
  <c r="S505" i="20"/>
  <c r="V505" i="20" s="1"/>
  <c r="S492" i="20"/>
  <c r="V492" i="20" s="1"/>
  <c r="S497" i="20"/>
  <c r="V497" i="20" s="1"/>
  <c r="O487" i="20"/>
  <c r="K487" i="20"/>
  <c r="N487" i="20" s="1"/>
  <c r="O486" i="20"/>
  <c r="K486" i="20"/>
  <c r="R486" i="20" s="1"/>
  <c r="O485" i="20"/>
  <c r="K485" i="20"/>
  <c r="R485" i="20" s="1"/>
  <c r="O479" i="20"/>
  <c r="K479" i="20"/>
  <c r="Q479" i="20" s="1"/>
  <c r="O481" i="20"/>
  <c r="K481" i="20"/>
  <c r="R481" i="20" s="1"/>
  <c r="O484" i="20"/>
  <c r="K484" i="20"/>
  <c r="N484" i="20" s="1"/>
  <c r="O483" i="20"/>
  <c r="K483" i="20"/>
  <c r="R483" i="20" s="1"/>
  <c r="O482" i="20"/>
  <c r="K482" i="20"/>
  <c r="R482" i="20" s="1"/>
  <c r="O480" i="20"/>
  <c r="K480" i="20"/>
  <c r="N480" i="20" s="1"/>
  <c r="O159" i="20"/>
  <c r="K159" i="20"/>
  <c r="N159" i="20" s="1"/>
  <c r="O158" i="20"/>
  <c r="K158" i="20"/>
  <c r="R158" i="20" s="1"/>
  <c r="O177" i="20"/>
  <c r="K177" i="20"/>
  <c r="N177" i="20" s="1"/>
  <c r="O176" i="20"/>
  <c r="K176" i="20"/>
  <c r="R176" i="20" s="1"/>
  <c r="Q484" i="20" l="1"/>
  <c r="N483" i="20"/>
  <c r="N482" i="20"/>
  <c r="Q485" i="20"/>
  <c r="S485" i="20" s="1"/>
  <c r="V485" i="20" s="1"/>
  <c r="Q483" i="20"/>
  <c r="S483" i="20" s="1"/>
  <c r="V483" i="20" s="1"/>
  <c r="Q486" i="20"/>
  <c r="S486" i="20" s="1"/>
  <c r="V486" i="20" s="1"/>
  <c r="N158" i="20"/>
  <c r="Q159" i="20"/>
  <c r="Q480" i="20"/>
  <c r="Q482" i="20"/>
  <c r="S482" i="20" s="1"/>
  <c r="V482" i="20" s="1"/>
  <c r="Q177" i="20"/>
  <c r="N485" i="20"/>
  <c r="N486" i="20"/>
  <c r="Q487" i="20"/>
  <c r="R487" i="20"/>
  <c r="R479" i="20"/>
  <c r="S479" i="20" s="1"/>
  <c r="V479" i="20" s="1"/>
  <c r="N479" i="20"/>
  <c r="N481" i="20"/>
  <c r="Q481" i="20"/>
  <c r="S481" i="20" s="1"/>
  <c r="V481" i="20" s="1"/>
  <c r="R484" i="20"/>
  <c r="S484" i="20" s="1"/>
  <c r="V484" i="20" s="1"/>
  <c r="R480" i="20"/>
  <c r="Q158" i="20"/>
  <c r="S158" i="20" s="1"/>
  <c r="V158" i="20" s="1"/>
  <c r="R159" i="20"/>
  <c r="R177" i="20"/>
  <c r="N176" i="20"/>
  <c r="Q176" i="20"/>
  <c r="S176" i="20" s="1"/>
  <c r="V176" i="20" s="1"/>
  <c r="S480" i="20" l="1"/>
  <c r="V480" i="20" s="1"/>
  <c r="S177" i="20"/>
  <c r="V177" i="20" s="1"/>
  <c r="S159" i="20"/>
  <c r="V159" i="20" s="1"/>
  <c r="S487" i="20"/>
  <c r="V487" i="20" s="1"/>
  <c r="O476" i="20"/>
  <c r="K476" i="20"/>
  <c r="Q476" i="20" s="1"/>
  <c r="O473" i="20"/>
  <c r="K473" i="20"/>
  <c r="Q473" i="20" s="1"/>
  <c r="O472" i="20"/>
  <c r="K472" i="20"/>
  <c r="Q472" i="20" s="1"/>
  <c r="O395" i="20"/>
  <c r="K395" i="20"/>
  <c r="Q395" i="20" s="1"/>
  <c r="O441" i="20"/>
  <c r="K441" i="20"/>
  <c r="R441" i="20" s="1"/>
  <c r="O471" i="20"/>
  <c r="K471" i="20"/>
  <c r="R471" i="20" s="1"/>
  <c r="O447" i="20"/>
  <c r="K447" i="20"/>
  <c r="R447" i="20" s="1"/>
  <c r="O475" i="20"/>
  <c r="K475" i="20"/>
  <c r="R475" i="20" s="1"/>
  <c r="V397" i="20"/>
  <c r="R476" i="20" l="1"/>
  <c r="S476" i="20" s="1"/>
  <c r="V476" i="20" s="1"/>
  <c r="R473" i="20"/>
  <c r="S473" i="20" s="1"/>
  <c r="V473" i="20" s="1"/>
  <c r="R472" i="20"/>
  <c r="S472" i="20" s="1"/>
  <c r="V472" i="20" s="1"/>
  <c r="R395" i="20"/>
  <c r="S395" i="20" s="1"/>
  <c r="V395" i="20" s="1"/>
  <c r="Q441" i="20"/>
  <c r="S441" i="20" s="1"/>
  <c r="V441" i="20" s="1"/>
  <c r="Q471" i="20"/>
  <c r="S471" i="20" s="1"/>
  <c r="V471" i="20" s="1"/>
  <c r="Q447" i="20"/>
  <c r="S447" i="20" s="1"/>
  <c r="V447" i="20" s="1"/>
  <c r="Q475" i="20"/>
  <c r="S475" i="20" s="1"/>
  <c r="V475" i="20" s="1"/>
  <c r="O379" i="20"/>
  <c r="K379" i="20"/>
  <c r="R379" i="20" s="1"/>
  <c r="O378" i="20"/>
  <c r="K378" i="20"/>
  <c r="R378" i="20" s="1"/>
  <c r="Q379" i="20" l="1"/>
  <c r="S379" i="20" s="1"/>
  <c r="V379" i="20" s="1"/>
  <c r="Q378" i="20"/>
  <c r="S378" i="20" s="1"/>
  <c r="V378" i="20" s="1"/>
  <c r="R289" i="20"/>
  <c r="Q289" i="20"/>
  <c r="O394" i="20"/>
  <c r="K394" i="20"/>
  <c r="R394" i="20" s="1"/>
  <c r="O393" i="20"/>
  <c r="K393" i="20"/>
  <c r="Q393" i="20" s="1"/>
  <c r="O392" i="20"/>
  <c r="K392" i="20"/>
  <c r="R392" i="20" s="1"/>
  <c r="O363" i="20"/>
  <c r="K363" i="20"/>
  <c r="R363" i="20" s="1"/>
  <c r="V361" i="20"/>
  <c r="V362" i="20"/>
  <c r="V360" i="20"/>
  <c r="O359" i="20"/>
  <c r="K359" i="20"/>
  <c r="R359" i="20" s="1"/>
  <c r="O343" i="20"/>
  <c r="K343" i="20"/>
  <c r="R343" i="20" s="1"/>
  <c r="V340" i="20"/>
  <c r="V339" i="20"/>
  <c r="O377" i="20"/>
  <c r="K377" i="20"/>
  <c r="R377" i="20" s="1"/>
  <c r="O376" i="20"/>
  <c r="K376" i="20"/>
  <c r="Q376" i="20" s="1"/>
  <c r="O375" i="20"/>
  <c r="K375" i="20"/>
  <c r="R375" i="20" s="1"/>
  <c r="O361" i="20"/>
  <c r="K361" i="20"/>
  <c r="R361" i="20" s="1"/>
  <c r="O358" i="20"/>
  <c r="K358" i="20"/>
  <c r="R358" i="20" s="1"/>
  <c r="O342" i="20"/>
  <c r="K342" i="20"/>
  <c r="Q342" i="20" s="1"/>
  <c r="O340" i="20"/>
  <c r="K340" i="20"/>
  <c r="R340" i="20" s="1"/>
  <c r="S340" i="20" s="1"/>
  <c r="O338" i="20"/>
  <c r="K338" i="20"/>
  <c r="R338" i="20" s="1"/>
  <c r="O139" i="20"/>
  <c r="K139" i="20"/>
  <c r="N139" i="20" s="1"/>
  <c r="O19" i="20"/>
  <c r="K19" i="20"/>
  <c r="N19" i="20" s="1"/>
  <c r="O469" i="20"/>
  <c r="K469" i="20"/>
  <c r="N469" i="20" s="1"/>
  <c r="O468" i="20"/>
  <c r="K468" i="20"/>
  <c r="N468" i="20" s="1"/>
  <c r="O467" i="20"/>
  <c r="K467" i="20"/>
  <c r="N467" i="20" s="1"/>
  <c r="O466" i="20"/>
  <c r="K466" i="20"/>
  <c r="R466" i="20" s="1"/>
  <c r="O465" i="20"/>
  <c r="K465" i="20"/>
  <c r="R465" i="20" s="1"/>
  <c r="Q288" i="20"/>
  <c r="Q450" i="20"/>
  <c r="Q451" i="20"/>
  <c r="Q452" i="20"/>
  <c r="Q453" i="20"/>
  <c r="Q456" i="20"/>
  <c r="Q457" i="20"/>
  <c r="Q458" i="20"/>
  <c r="Q459" i="20"/>
  <c r="Q460" i="20"/>
  <c r="Q461" i="20"/>
  <c r="R288" i="20"/>
  <c r="R450" i="20"/>
  <c r="R451" i="20"/>
  <c r="S451" i="20" s="1"/>
  <c r="V451" i="20" s="1"/>
  <c r="R452" i="20"/>
  <c r="R453" i="20"/>
  <c r="R456" i="20"/>
  <c r="R457" i="20"/>
  <c r="R458" i="20"/>
  <c r="R459" i="20"/>
  <c r="R460" i="20"/>
  <c r="R461" i="20"/>
  <c r="O455" i="20"/>
  <c r="K455" i="20"/>
  <c r="Q455" i="20" s="1"/>
  <c r="O454" i="20"/>
  <c r="K454" i="20"/>
  <c r="R454" i="20" s="1"/>
  <c r="O325" i="20"/>
  <c r="K325" i="20"/>
  <c r="N325" i="20" s="1"/>
  <c r="O324" i="20"/>
  <c r="K324" i="20"/>
  <c r="R324" i="20" s="1"/>
  <c r="O326" i="20"/>
  <c r="K326" i="20"/>
  <c r="N326" i="20" s="1"/>
  <c r="O261" i="20"/>
  <c r="K261" i="20"/>
  <c r="R261" i="20" s="1"/>
  <c r="O260" i="20"/>
  <c r="K260" i="20"/>
  <c r="N260" i="20" s="1"/>
  <c r="O259" i="20"/>
  <c r="K259" i="20"/>
  <c r="N259" i="20" s="1"/>
  <c r="O445" i="20"/>
  <c r="K445" i="20"/>
  <c r="R445" i="20" s="1"/>
  <c r="O412" i="20"/>
  <c r="K412" i="20"/>
  <c r="Q412" i="20" s="1"/>
  <c r="O411" i="20"/>
  <c r="K411" i="20"/>
  <c r="R411" i="20" s="1"/>
  <c r="O464" i="20"/>
  <c r="K464" i="20"/>
  <c r="N464" i="20" s="1"/>
  <c r="O463" i="20"/>
  <c r="K463" i="20"/>
  <c r="R463" i="20" s="1"/>
  <c r="O141" i="20"/>
  <c r="K141" i="20"/>
  <c r="R141" i="20" s="1"/>
  <c r="O140" i="20"/>
  <c r="K140" i="20"/>
  <c r="N140" i="20" s="1"/>
  <c r="O138" i="20"/>
  <c r="K138" i="20"/>
  <c r="R138" i="20" s="1"/>
  <c r="O137" i="20"/>
  <c r="K137" i="20"/>
  <c r="Q137" i="20" s="1"/>
  <c r="O258" i="20"/>
  <c r="K258" i="20"/>
  <c r="Q258" i="20" s="1"/>
  <c r="O51" i="20"/>
  <c r="K51" i="20"/>
  <c r="R51" i="20" s="1"/>
  <c r="O50" i="20"/>
  <c r="K50" i="20"/>
  <c r="R50" i="20" s="1"/>
  <c r="O240" i="20"/>
  <c r="K240" i="20"/>
  <c r="R240" i="20" s="1"/>
  <c r="O239" i="20"/>
  <c r="K239" i="20"/>
  <c r="R239" i="20" s="1"/>
  <c r="O213" i="20"/>
  <c r="K213" i="20"/>
  <c r="N213" i="20" s="1"/>
  <c r="O212" i="20"/>
  <c r="K212" i="20"/>
  <c r="R212" i="20" s="1"/>
  <c r="O211" i="20"/>
  <c r="K211" i="20"/>
  <c r="N211" i="20" s="1"/>
  <c r="O210" i="20"/>
  <c r="K210" i="20"/>
  <c r="N210" i="20" s="1"/>
  <c r="O478" i="20"/>
  <c r="K478" i="20"/>
  <c r="R478" i="20" s="1"/>
  <c r="O126" i="20"/>
  <c r="K126" i="20"/>
  <c r="N126" i="20" s="1"/>
  <c r="S456" i="20" l="1"/>
  <c r="V456" i="20" s="1"/>
  <c r="S459" i="20"/>
  <c r="V459" i="20" s="1"/>
  <c r="S288" i="20"/>
  <c r="V288" i="20" s="1"/>
  <c r="S460" i="20"/>
  <c r="V460" i="20" s="1"/>
  <c r="S450" i="20"/>
  <c r="V450" i="20" s="1"/>
  <c r="S453" i="20"/>
  <c r="V453" i="20" s="1"/>
  <c r="S458" i="20"/>
  <c r="V458" i="20" s="1"/>
  <c r="S452" i="20"/>
  <c r="V452" i="20" s="1"/>
  <c r="R393" i="20"/>
  <c r="S289" i="20"/>
  <c r="V289" i="20" s="1"/>
  <c r="Q392" i="20"/>
  <c r="S392" i="20" s="1"/>
  <c r="V392" i="20" s="1"/>
  <c r="Q394" i="20"/>
  <c r="S394" i="20" s="1"/>
  <c r="V394" i="20" s="1"/>
  <c r="S393" i="20"/>
  <c r="V393" i="20" s="1"/>
  <c r="Q363" i="20"/>
  <c r="S363" i="20" s="1"/>
  <c r="V363" i="20" s="1"/>
  <c r="Q361" i="20"/>
  <c r="S361" i="20" s="1"/>
  <c r="R376" i="20"/>
  <c r="S376" i="20" s="1"/>
  <c r="V376" i="20" s="1"/>
  <c r="Q377" i="20"/>
  <c r="S377" i="20" s="1"/>
  <c r="V377" i="20" s="1"/>
  <c r="Q343" i="20"/>
  <c r="S343" i="20" s="1"/>
  <c r="V343" i="20" s="1"/>
  <c r="Q359" i="20"/>
  <c r="S359" i="20" s="1"/>
  <c r="V359" i="20" s="1"/>
  <c r="Q358" i="20"/>
  <c r="S358" i="20" s="1"/>
  <c r="V358" i="20" s="1"/>
  <c r="Q338" i="20"/>
  <c r="S338" i="20" s="1"/>
  <c r="V338" i="20" s="1"/>
  <c r="R342" i="20"/>
  <c r="S342" i="20" s="1"/>
  <c r="V342" i="20" s="1"/>
  <c r="Q375" i="20"/>
  <c r="S375" i="20" s="1"/>
  <c r="V375" i="20" s="1"/>
  <c r="N466" i="20"/>
  <c r="N465" i="20"/>
  <c r="Q139" i="20"/>
  <c r="Q19" i="20"/>
  <c r="Q469" i="20"/>
  <c r="Q465" i="20"/>
  <c r="S465" i="20" s="1"/>
  <c r="V465" i="20" s="1"/>
  <c r="Q466" i="20"/>
  <c r="S466" i="20" s="1"/>
  <c r="V466" i="20" s="1"/>
  <c r="R139" i="20"/>
  <c r="Q454" i="20"/>
  <c r="S454" i="20" s="1"/>
  <c r="V454" i="20" s="1"/>
  <c r="Q468" i="20"/>
  <c r="Q324" i="20"/>
  <c r="S324" i="20" s="1"/>
  <c r="V324" i="20" s="1"/>
  <c r="Q467" i="20"/>
  <c r="S461" i="20"/>
  <c r="V461" i="20" s="1"/>
  <c r="S457" i="20"/>
  <c r="V457" i="20" s="1"/>
  <c r="R19" i="20"/>
  <c r="R469" i="20"/>
  <c r="R468" i="20"/>
  <c r="R467" i="20"/>
  <c r="R455" i="20"/>
  <c r="S455" i="20" s="1"/>
  <c r="V455" i="20" s="1"/>
  <c r="R325" i="20"/>
  <c r="Q326" i="20"/>
  <c r="N455" i="20"/>
  <c r="Q261" i="20"/>
  <c r="S261" i="20" s="1"/>
  <c r="V261" i="20" s="1"/>
  <c r="Q325" i="20"/>
  <c r="S325" i="20" s="1"/>
  <c r="V325" i="20" s="1"/>
  <c r="N454" i="20"/>
  <c r="Q260" i="20"/>
  <c r="N324" i="20"/>
  <c r="N51" i="20"/>
  <c r="Q259" i="20"/>
  <c r="R326" i="20"/>
  <c r="N261" i="20"/>
  <c r="R260" i="20"/>
  <c r="R259" i="20"/>
  <c r="R412" i="20"/>
  <c r="S412" i="20" s="1"/>
  <c r="V412" i="20" s="1"/>
  <c r="Q141" i="20"/>
  <c r="S141" i="20" s="1"/>
  <c r="V141" i="20" s="1"/>
  <c r="Q140" i="20"/>
  <c r="Q411" i="20"/>
  <c r="S411" i="20" s="1"/>
  <c r="V411" i="20" s="1"/>
  <c r="Q138" i="20"/>
  <c r="S138" i="20" s="1"/>
  <c r="V138" i="20" s="1"/>
  <c r="N463" i="20"/>
  <c r="Q464" i="20"/>
  <c r="Q445" i="20"/>
  <c r="S445" i="20" s="1"/>
  <c r="V445" i="20" s="1"/>
  <c r="N138" i="20"/>
  <c r="Q463" i="20"/>
  <c r="S463" i="20" s="1"/>
  <c r="V463" i="20" s="1"/>
  <c r="R464" i="20"/>
  <c r="N137" i="20"/>
  <c r="R140" i="20"/>
  <c r="N141" i="20"/>
  <c r="R137" i="20"/>
  <c r="S137" i="20" s="1"/>
  <c r="V137" i="20" s="1"/>
  <c r="R258" i="20"/>
  <c r="S258" i="20" s="1"/>
  <c r="V258" i="20" s="1"/>
  <c r="N258" i="20"/>
  <c r="Q51" i="20"/>
  <c r="S51" i="20" s="1"/>
  <c r="V51" i="20" s="1"/>
  <c r="N50" i="20"/>
  <c r="Q50" i="20"/>
  <c r="S50" i="20" s="1"/>
  <c r="V50" i="20" s="1"/>
  <c r="Q213" i="20"/>
  <c r="Q240" i="20"/>
  <c r="S240" i="20" s="1"/>
  <c r="V240" i="20" s="1"/>
  <c r="Q212" i="20"/>
  <c r="S212" i="20" s="1"/>
  <c r="V212" i="20" s="1"/>
  <c r="N240" i="20"/>
  <c r="Q211" i="20"/>
  <c r="N239" i="20"/>
  <c r="Q239" i="20"/>
  <c r="S239" i="20" s="1"/>
  <c r="V239" i="20" s="1"/>
  <c r="Q210" i="20"/>
  <c r="N212" i="20"/>
  <c r="R213" i="20"/>
  <c r="R211" i="20"/>
  <c r="R210" i="20"/>
  <c r="Q126" i="20"/>
  <c r="R126" i="20"/>
  <c r="N478" i="20"/>
  <c r="Q478" i="20"/>
  <c r="S478" i="20" s="1"/>
  <c r="V478" i="20" s="1"/>
  <c r="S139" i="20" l="1"/>
  <c r="V139" i="20" s="1"/>
  <c r="S469" i="20"/>
  <c r="V469" i="20" s="1"/>
  <c r="S19" i="20"/>
  <c r="V19" i="20" s="1"/>
  <c r="S468" i="20"/>
  <c r="V468" i="20" s="1"/>
  <c r="S140" i="20"/>
  <c r="V140" i="20" s="1"/>
  <c r="S467" i="20"/>
  <c r="V467" i="20" s="1"/>
  <c r="S260" i="20"/>
  <c r="V260" i="20" s="1"/>
  <c r="S326" i="20"/>
  <c r="V326" i="20" s="1"/>
  <c r="S259" i="20"/>
  <c r="V259" i="20" s="1"/>
  <c r="S464" i="20"/>
  <c r="V464" i="20" s="1"/>
  <c r="S210" i="20"/>
  <c r="V210" i="20" s="1"/>
  <c r="S213" i="20"/>
  <c r="V213" i="20" s="1"/>
  <c r="S211" i="20"/>
  <c r="V211" i="20" s="1"/>
  <c r="S126" i="20"/>
  <c r="V126" i="20" s="1"/>
  <c r="V174" i="20"/>
  <c r="V238" i="20"/>
  <c r="V156" i="20"/>
  <c r="V409" i="20"/>
  <c r="V408" i="20"/>
  <c r="V355" i="20"/>
  <c r="V354" i="20"/>
  <c r="V333" i="20"/>
  <c r="V334" i="20"/>
  <c r="V332" i="20"/>
  <c r="V331" i="20"/>
  <c r="V330" i="20"/>
  <c r="V255" i="20"/>
  <c r="V323" i="20"/>
  <c r="U101" i="20" l="1"/>
  <c r="U99" i="20"/>
  <c r="U100" i="20"/>
  <c r="U98" i="20"/>
  <c r="U96" i="20"/>
  <c r="U95" i="20"/>
  <c r="U94" i="20"/>
  <c r="U6" i="20"/>
  <c r="U92" i="20"/>
  <c r="U91" i="20"/>
  <c r="U90" i="20"/>
  <c r="U88" i="20"/>
  <c r="U87" i="20"/>
  <c r="U70" i="20"/>
  <c r="U71" i="20"/>
  <c r="U72" i="20"/>
  <c r="U73" i="20"/>
  <c r="U74" i="20"/>
  <c r="U75" i="20"/>
  <c r="U69" i="20"/>
  <c r="V58" i="20"/>
  <c r="U54" i="20"/>
  <c r="U55" i="20"/>
  <c r="U56" i="20"/>
  <c r="U53" i="20"/>
  <c r="U35" i="20"/>
  <c r="U36" i="20"/>
  <c r="U37" i="20"/>
  <c r="U38" i="20"/>
  <c r="U39" i="20"/>
  <c r="U41" i="20"/>
  <c r="U42" i="20"/>
  <c r="U43" i="20"/>
  <c r="U44" i="20"/>
  <c r="U34" i="20"/>
  <c r="U23" i="20"/>
  <c r="U22" i="20"/>
  <c r="U8" i="20"/>
  <c r="U9" i="20"/>
  <c r="U10" i="20"/>
  <c r="U7" i="20"/>
  <c r="U3" i="20"/>
  <c r="U5" i="20"/>
  <c r="U2" i="20"/>
  <c r="K432" i="20" l="1"/>
  <c r="N432" i="20" s="1"/>
  <c r="O432" i="20"/>
  <c r="K433" i="20"/>
  <c r="N433" i="20" s="1"/>
  <c r="O433" i="20"/>
  <c r="R432" i="20" l="1"/>
  <c r="Q433" i="20"/>
  <c r="Q432" i="20"/>
  <c r="R433" i="20"/>
  <c r="S432" i="20" l="1"/>
  <c r="S433" i="20"/>
  <c r="O139" i="23"/>
  <c r="K139" i="23"/>
  <c r="Q139" i="23" s="1"/>
  <c r="R139" i="23" l="1"/>
  <c r="S139" i="23" s="1"/>
  <c r="N139" i="23"/>
  <c r="O118" i="23"/>
  <c r="K118" i="23"/>
  <c r="Q118" i="23" s="1"/>
  <c r="O192" i="20"/>
  <c r="K192" i="20"/>
  <c r="Q192" i="20" s="1"/>
  <c r="O41" i="20"/>
  <c r="K41" i="20"/>
  <c r="R41" i="20" s="1"/>
  <c r="N41" i="20" l="1"/>
  <c r="Q41" i="20"/>
  <c r="S41" i="20" s="1"/>
  <c r="V41" i="20" s="1"/>
  <c r="R118" i="23"/>
  <c r="S118" i="23" s="1"/>
  <c r="N118" i="23"/>
  <c r="R192" i="20"/>
  <c r="S192" i="20" s="1"/>
  <c r="V192" i="20" s="1"/>
  <c r="N192" i="20"/>
  <c r="O87" i="23"/>
  <c r="K87" i="23"/>
  <c r="Q87" i="23" s="1"/>
  <c r="R87" i="23" l="1"/>
  <c r="S87" i="23" s="1"/>
  <c r="N87" i="23"/>
  <c r="O101" i="20"/>
  <c r="K101" i="20"/>
  <c r="Q101" i="20" s="1"/>
  <c r="O116" i="20"/>
  <c r="K116" i="20"/>
  <c r="Q116" i="20" s="1"/>
  <c r="O250" i="20"/>
  <c r="K250" i="20"/>
  <c r="Q250" i="20" s="1"/>
  <c r="O249" i="20"/>
  <c r="K249" i="20"/>
  <c r="Q249" i="20" s="1"/>
  <c r="O204" i="23"/>
  <c r="K204" i="23"/>
  <c r="Q204" i="23" s="1"/>
  <c r="O201" i="23"/>
  <c r="K201" i="23"/>
  <c r="R201" i="23" s="1"/>
  <c r="O133" i="20"/>
  <c r="K133" i="20"/>
  <c r="Q133" i="20" s="1"/>
  <c r="O233" i="23"/>
  <c r="K233" i="23"/>
  <c r="Q233" i="23" s="1"/>
  <c r="R101" i="20" l="1"/>
  <c r="S101" i="20" s="1"/>
  <c r="V101" i="20" s="1"/>
  <c r="N101" i="20"/>
  <c r="R116" i="20"/>
  <c r="S116" i="20" s="1"/>
  <c r="V116" i="20" s="1"/>
  <c r="N116" i="20"/>
  <c r="R250" i="20"/>
  <c r="S250" i="20" s="1"/>
  <c r="V250" i="20" s="1"/>
  <c r="N250" i="20"/>
  <c r="R249" i="20"/>
  <c r="S249" i="20" s="1"/>
  <c r="V249" i="20" s="1"/>
  <c r="N249" i="20"/>
  <c r="R204" i="23"/>
  <c r="S204" i="23" s="1"/>
  <c r="N204" i="23"/>
  <c r="N201" i="23"/>
  <c r="Q201" i="23"/>
  <c r="S201" i="23" s="1"/>
  <c r="R133" i="20"/>
  <c r="S133" i="20" s="1"/>
  <c r="V133" i="20" s="1"/>
  <c r="N133" i="20"/>
  <c r="R233" i="23"/>
  <c r="S233" i="23" s="1"/>
  <c r="N233" i="23"/>
  <c r="O434" i="20"/>
  <c r="K434" i="20"/>
  <c r="Q434" i="20" s="1"/>
  <c r="R434" i="20" l="1"/>
  <c r="S434" i="20" s="1"/>
  <c r="N434" i="20"/>
  <c r="O372" i="20"/>
  <c r="K372" i="20"/>
  <c r="Q372" i="20" s="1"/>
  <c r="R372" i="20" l="1"/>
  <c r="S372" i="20" s="1"/>
  <c r="V372" i="20" s="1"/>
  <c r="N372" i="20"/>
  <c r="O429" i="20"/>
  <c r="K429" i="20"/>
  <c r="Q429" i="20" s="1"/>
  <c r="R429" i="20" l="1"/>
  <c r="S429" i="20" s="1"/>
  <c r="N429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87" i="20"/>
  <c r="K187" i="20"/>
  <c r="N187" i="20" s="1"/>
  <c r="S109" i="23" l="1"/>
  <c r="S110" i="23"/>
  <c r="R187" i="20"/>
  <c r="Q187" i="20"/>
  <c r="S187" i="20" l="1"/>
  <c r="V187" i="20" s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S133" i="23" l="1"/>
  <c r="S132" i="23"/>
  <c r="S45" i="23"/>
  <c r="S137" i="23"/>
  <c r="S129" i="23"/>
  <c r="O352" i="20"/>
  <c r="K352" i="20"/>
  <c r="Q352" i="20" s="1"/>
  <c r="R352" i="20" l="1"/>
  <c r="S352" i="20" s="1"/>
  <c r="V352" i="20" s="1"/>
  <c r="N352" i="20"/>
  <c r="O245" i="23"/>
  <c r="K245" i="23"/>
  <c r="R245" i="23" s="1"/>
  <c r="O244" i="23"/>
  <c r="K244" i="23"/>
  <c r="R244" i="23" s="1"/>
  <c r="O322" i="20"/>
  <c r="K322" i="20"/>
  <c r="Q322" i="20" s="1"/>
  <c r="O321" i="20"/>
  <c r="K321" i="20"/>
  <c r="R321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8" i="20"/>
  <c r="K88" i="20"/>
  <c r="R88" i="20" s="1"/>
  <c r="O87" i="20"/>
  <c r="K87" i="20"/>
  <c r="R87" i="20" s="1"/>
  <c r="O248" i="20"/>
  <c r="K248" i="20"/>
  <c r="R248" i="20" s="1"/>
  <c r="O247" i="20"/>
  <c r="K247" i="20"/>
  <c r="R247" i="20" s="1"/>
  <c r="O234" i="23"/>
  <c r="K234" i="23"/>
  <c r="R234" i="23" s="1"/>
  <c r="O6" i="20"/>
  <c r="K6" i="20"/>
  <c r="Q6" i="20" s="1"/>
  <c r="O182" i="23"/>
  <c r="K182" i="23"/>
  <c r="R182" i="23" s="1"/>
  <c r="O179" i="23"/>
  <c r="K179" i="23"/>
  <c r="R179" i="23" s="1"/>
  <c r="O276" i="20"/>
  <c r="K276" i="20"/>
  <c r="Q276" i="20" s="1"/>
  <c r="O275" i="20"/>
  <c r="K275" i="20"/>
  <c r="R275" i="20" s="1"/>
  <c r="O210" i="23"/>
  <c r="K210" i="23"/>
  <c r="R210" i="23" s="1"/>
  <c r="O209" i="23"/>
  <c r="K209" i="23"/>
  <c r="R209" i="23" s="1"/>
  <c r="O228" i="23"/>
  <c r="K228" i="23"/>
  <c r="R228" i="23" s="1"/>
  <c r="O298" i="20"/>
  <c r="K298" i="20"/>
  <c r="Q298" i="20" s="1"/>
  <c r="O216" i="23"/>
  <c r="K216" i="23"/>
  <c r="R216" i="23" s="1"/>
  <c r="O400" i="20"/>
  <c r="K400" i="20"/>
  <c r="R400" i="20" s="1"/>
  <c r="O215" i="23"/>
  <c r="K215" i="23"/>
  <c r="R215" i="23" s="1"/>
  <c r="O266" i="20"/>
  <c r="K266" i="20"/>
  <c r="Q266" i="20" s="1"/>
  <c r="O265" i="20"/>
  <c r="K265" i="20"/>
  <c r="R265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99" i="20"/>
  <c r="K399" i="20"/>
  <c r="R399" i="20" s="1"/>
  <c r="O227" i="23"/>
  <c r="K227" i="23"/>
  <c r="R227" i="23" s="1"/>
  <c r="O93" i="20"/>
  <c r="K93" i="20"/>
  <c r="Q93" i="20" s="1"/>
  <c r="O160" i="23"/>
  <c r="K160" i="23"/>
  <c r="R160" i="23" s="1"/>
  <c r="O159" i="23"/>
  <c r="K159" i="23"/>
  <c r="R159" i="23" s="1"/>
  <c r="O348" i="20"/>
  <c r="K348" i="20"/>
  <c r="Q348" i="20" s="1"/>
  <c r="O347" i="20"/>
  <c r="K347" i="20"/>
  <c r="R347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2" i="23"/>
  <c r="K222" i="23"/>
  <c r="R222" i="23" s="1"/>
  <c r="O107" i="20"/>
  <c r="K107" i="20"/>
  <c r="R107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4" i="23"/>
  <c r="S244" i="23" s="1"/>
  <c r="Q400" i="20"/>
  <c r="S400" i="20" s="1"/>
  <c r="V400" i="20" s="1"/>
  <c r="R6" i="20"/>
  <c r="S6" i="20" s="1"/>
  <c r="V6" i="20" s="1"/>
  <c r="R9" i="20"/>
  <c r="S9" i="20" s="1"/>
  <c r="V9" i="20" s="1"/>
  <c r="R298" i="20"/>
  <c r="S298" i="20" s="1"/>
  <c r="V298" i="20" s="1"/>
  <c r="R276" i="20"/>
  <c r="S276" i="20" s="1"/>
  <c r="V276" i="20" s="1"/>
  <c r="Q245" i="23"/>
  <c r="S245" i="23" s="1"/>
  <c r="R322" i="20"/>
  <c r="S322" i="20" s="1"/>
  <c r="V322" i="20" s="1"/>
  <c r="Q321" i="20"/>
  <c r="S321" i="20" s="1"/>
  <c r="V321" i="20" s="1"/>
  <c r="Q198" i="23"/>
  <c r="S198" i="23" s="1"/>
  <c r="Q164" i="23"/>
  <c r="S164" i="23" s="1"/>
  <c r="Q87" i="20"/>
  <c r="S87" i="20" s="1"/>
  <c r="V87" i="20" s="1"/>
  <c r="Q88" i="20"/>
  <c r="S88" i="20" s="1"/>
  <c r="V88" i="20" s="1"/>
  <c r="Q247" i="20"/>
  <c r="S247" i="20" s="1"/>
  <c r="V247" i="20" s="1"/>
  <c r="Q248" i="20"/>
  <c r="S248" i="20" s="1"/>
  <c r="V248" i="20" s="1"/>
  <c r="Q234" i="23"/>
  <c r="S234" i="23" s="1"/>
  <c r="Q179" i="23"/>
  <c r="S179" i="23" s="1"/>
  <c r="Q182" i="23"/>
  <c r="S182" i="23" s="1"/>
  <c r="Q275" i="20"/>
  <c r="S275" i="20" s="1"/>
  <c r="V275" i="20" s="1"/>
  <c r="Q210" i="23"/>
  <c r="S210" i="23" s="1"/>
  <c r="Q228" i="23"/>
  <c r="S228" i="23" s="1"/>
  <c r="Q216" i="23"/>
  <c r="S216" i="23" s="1"/>
  <c r="Q215" i="23"/>
  <c r="S215" i="23" s="1"/>
  <c r="Q10" i="20"/>
  <c r="S10" i="20" s="1"/>
  <c r="V10" i="20" s="1"/>
  <c r="R266" i="20"/>
  <c r="S266" i="20" s="1"/>
  <c r="V266" i="20" s="1"/>
  <c r="Q265" i="20"/>
  <c r="S265" i="20" s="1"/>
  <c r="V265" i="20" s="1"/>
  <c r="Q399" i="20"/>
  <c r="S399" i="20" s="1"/>
  <c r="V399" i="20" s="1"/>
  <c r="R93" i="20"/>
  <c r="S93" i="20" s="1"/>
  <c r="V93" i="20" s="1"/>
  <c r="Q227" i="23"/>
  <c r="S227" i="23" s="1"/>
  <c r="Q160" i="23"/>
  <c r="S160" i="23" s="1"/>
  <c r="R348" i="20"/>
  <c r="S348" i="20" s="1"/>
  <c r="V348" i="20" s="1"/>
  <c r="Q347" i="20"/>
  <c r="S347" i="20" s="1"/>
  <c r="V347" i="20" s="1"/>
  <c r="Q7" i="20"/>
  <c r="S7" i="20" s="1"/>
  <c r="V7" i="20" s="1"/>
  <c r="Q8" i="20"/>
  <c r="S8" i="20" s="1"/>
  <c r="V8" i="20" s="1"/>
  <c r="Q222" i="23"/>
  <c r="S222" i="23" s="1"/>
  <c r="Q107" i="20"/>
  <c r="S107" i="20" s="1"/>
  <c r="V107" i="20" s="1"/>
  <c r="R80" i="23"/>
  <c r="O170" i="23"/>
  <c r="K170" i="23"/>
  <c r="R170" i="23" s="1"/>
  <c r="O169" i="23"/>
  <c r="K169" i="23"/>
  <c r="R169" i="23" s="1"/>
  <c r="O92" i="20"/>
  <c r="K92" i="20"/>
  <c r="Q92" i="20" s="1"/>
  <c r="O91" i="20"/>
  <c r="K91" i="20"/>
  <c r="R91" i="20" s="1"/>
  <c r="O231" i="23"/>
  <c r="K231" i="23"/>
  <c r="R231" i="23" s="1"/>
  <c r="O132" i="20"/>
  <c r="K132" i="20"/>
  <c r="Q132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52" i="20"/>
  <c r="K252" i="20"/>
  <c r="R252" i="20" s="1"/>
  <c r="O251" i="20"/>
  <c r="K251" i="20"/>
  <c r="Q251" i="20" s="1"/>
  <c r="O223" i="23"/>
  <c r="K223" i="23"/>
  <c r="R223" i="23" s="1"/>
  <c r="O297" i="20"/>
  <c r="K297" i="20"/>
  <c r="R297" i="20" s="1"/>
  <c r="O240" i="23"/>
  <c r="K240" i="23"/>
  <c r="R240" i="23" s="1"/>
  <c r="O389" i="20"/>
  <c r="K389" i="20"/>
  <c r="Q389" i="20" s="1"/>
  <c r="O194" i="23"/>
  <c r="K194" i="23"/>
  <c r="R194" i="23" s="1"/>
  <c r="O193" i="23"/>
  <c r="K193" i="23"/>
  <c r="R193" i="23" s="1"/>
  <c r="O282" i="20"/>
  <c r="K282" i="20"/>
  <c r="Q282" i="20" s="1"/>
  <c r="O281" i="20"/>
  <c r="K281" i="20"/>
  <c r="R281" i="20" s="1"/>
  <c r="O229" i="23"/>
  <c r="K229" i="23"/>
  <c r="R229" i="23" s="1"/>
  <c r="O387" i="20"/>
  <c r="K387" i="20"/>
  <c r="R387" i="20" s="1"/>
  <c r="O188" i="23"/>
  <c r="K188" i="23"/>
  <c r="R188" i="23" s="1"/>
  <c r="O187" i="23"/>
  <c r="K187" i="23"/>
  <c r="R187" i="23" s="1"/>
  <c r="O351" i="20"/>
  <c r="K351" i="20"/>
  <c r="Q351" i="20" s="1"/>
  <c r="O350" i="20"/>
  <c r="K350" i="20"/>
  <c r="R350" i="20" s="1"/>
  <c r="O235" i="23"/>
  <c r="K235" i="23"/>
  <c r="R235" i="23" s="1"/>
  <c r="O184" i="23"/>
  <c r="K184" i="23"/>
  <c r="R184" i="23" s="1"/>
  <c r="O183" i="23"/>
  <c r="K183" i="23"/>
  <c r="R183" i="23" s="1"/>
  <c r="O318" i="20"/>
  <c r="K318" i="20"/>
  <c r="R318" i="20" s="1"/>
  <c r="O97" i="20"/>
  <c r="K97" i="20"/>
  <c r="Q97" i="20" s="1"/>
  <c r="O317" i="20"/>
  <c r="K317" i="20"/>
  <c r="R317" i="20" s="1"/>
  <c r="O186" i="23"/>
  <c r="K186" i="23"/>
  <c r="Q186" i="23" s="1"/>
  <c r="O185" i="23"/>
  <c r="K185" i="23"/>
  <c r="Q185" i="23" s="1"/>
  <c r="O243" i="23"/>
  <c r="K243" i="23"/>
  <c r="R243" i="23" s="1"/>
  <c r="O239" i="23"/>
  <c r="K239" i="23"/>
  <c r="N239" i="23" s="1"/>
  <c r="O203" i="23"/>
  <c r="K203" i="23"/>
  <c r="R203" i="23" s="1"/>
  <c r="O202" i="23"/>
  <c r="K202" i="23"/>
  <c r="N202" i="23" s="1"/>
  <c r="S80" i="23" l="1"/>
  <c r="Q196" i="23"/>
  <c r="S196" i="23" s="1"/>
  <c r="Q252" i="20"/>
  <c r="S252" i="20" s="1"/>
  <c r="V252" i="20" s="1"/>
  <c r="Q183" i="23"/>
  <c r="S183" i="23" s="1"/>
  <c r="Q195" i="23"/>
  <c r="S195" i="23" s="1"/>
  <c r="Q169" i="23"/>
  <c r="S169" i="23" s="1"/>
  <c r="Q170" i="23"/>
  <c r="S170" i="23" s="1"/>
  <c r="R92" i="20"/>
  <c r="S92" i="20" s="1"/>
  <c r="V92" i="20" s="1"/>
  <c r="Q91" i="20"/>
  <c r="S91" i="20" s="1"/>
  <c r="V91" i="20" s="1"/>
  <c r="Q231" i="23"/>
  <c r="S231" i="23" s="1"/>
  <c r="R132" i="20"/>
  <c r="S132" i="20" s="1"/>
  <c r="V132" i="20" s="1"/>
  <c r="R251" i="20"/>
  <c r="S251" i="20" s="1"/>
  <c r="V251" i="20" s="1"/>
  <c r="Q181" i="23"/>
  <c r="S181" i="23" s="1"/>
  <c r="R180" i="23"/>
  <c r="S180" i="23" s="1"/>
  <c r="Q240" i="23"/>
  <c r="S240" i="23" s="1"/>
  <c r="R389" i="20"/>
  <c r="S389" i="20" s="1"/>
  <c r="V389" i="20" s="1"/>
  <c r="Q223" i="23"/>
  <c r="S223" i="23" s="1"/>
  <c r="Q297" i="20"/>
  <c r="S297" i="20" s="1"/>
  <c r="V297" i="20" s="1"/>
  <c r="Q193" i="23"/>
  <c r="S193" i="23" s="1"/>
  <c r="Q194" i="23"/>
  <c r="S194" i="23" s="1"/>
  <c r="R282" i="20"/>
  <c r="S282" i="20" s="1"/>
  <c r="V282" i="20" s="1"/>
  <c r="Q281" i="20"/>
  <c r="S281" i="20" s="1"/>
  <c r="V281" i="20" s="1"/>
  <c r="Q229" i="23"/>
  <c r="S229" i="23" s="1"/>
  <c r="Q387" i="20"/>
  <c r="S387" i="20" s="1"/>
  <c r="V387" i="20" s="1"/>
  <c r="Q187" i="23"/>
  <c r="S187" i="23" s="1"/>
  <c r="Q188" i="23"/>
  <c r="S188" i="23" s="1"/>
  <c r="R351" i="20"/>
  <c r="S351" i="20" s="1"/>
  <c r="V351" i="20" s="1"/>
  <c r="Q350" i="20"/>
  <c r="S350" i="20" s="1"/>
  <c r="V350" i="20" s="1"/>
  <c r="Q235" i="23"/>
  <c r="S235" i="23" s="1"/>
  <c r="Q184" i="23"/>
  <c r="S184" i="23" s="1"/>
  <c r="Q318" i="20"/>
  <c r="S318" i="20" s="1"/>
  <c r="V318" i="20" s="1"/>
  <c r="R185" i="23"/>
  <c r="S185" i="23" s="1"/>
  <c r="R186" i="23"/>
  <c r="S186" i="23" s="1"/>
  <c r="Q202" i="23"/>
  <c r="R97" i="20"/>
  <c r="S97" i="20" s="1"/>
  <c r="V97" i="20" s="1"/>
  <c r="Q317" i="20"/>
  <c r="S317" i="20" s="1"/>
  <c r="V317" i="20" s="1"/>
  <c r="Q243" i="23"/>
  <c r="S243" i="23" s="1"/>
  <c r="R239" i="23"/>
  <c r="Q239" i="23"/>
  <c r="N203" i="23"/>
  <c r="R202" i="23"/>
  <c r="Q203" i="23"/>
  <c r="S203" i="23" s="1"/>
  <c r="O92" i="23"/>
  <c r="K92" i="23"/>
  <c r="Q92" i="23" s="1"/>
  <c r="K117" i="23"/>
  <c r="N117" i="23" s="1"/>
  <c r="K40" i="20"/>
  <c r="O178" i="23"/>
  <c r="K178" i="23"/>
  <c r="R178" i="23" s="1"/>
  <c r="O177" i="23"/>
  <c r="K177" i="23"/>
  <c r="R177" i="23" s="1"/>
  <c r="O226" i="23"/>
  <c r="K226" i="23"/>
  <c r="R226" i="23" s="1"/>
  <c r="O136" i="23"/>
  <c r="K136" i="23"/>
  <c r="N136" i="23" s="1"/>
  <c r="O134" i="23"/>
  <c r="K134" i="23"/>
  <c r="Q134" i="23" s="1"/>
  <c r="O130" i="23"/>
  <c r="K130" i="23"/>
  <c r="N130" i="23" s="1"/>
  <c r="O388" i="20"/>
  <c r="K388" i="20"/>
  <c r="R388" i="20" s="1"/>
  <c r="O119" i="20"/>
  <c r="K119" i="20"/>
  <c r="N119" i="20" s="1"/>
  <c r="O118" i="20"/>
  <c r="K118" i="20"/>
  <c r="Q118" i="20" s="1"/>
  <c r="O145" i="20"/>
  <c r="K145" i="20"/>
  <c r="Q145" i="20" s="1"/>
  <c r="O430" i="20"/>
  <c r="K430" i="20"/>
  <c r="N430" i="20" s="1"/>
  <c r="O173" i="20"/>
  <c r="K173" i="20"/>
  <c r="Q173" i="20" s="1"/>
  <c r="O114" i="20"/>
  <c r="K114" i="20"/>
  <c r="Q114" i="20" s="1"/>
  <c r="R40" i="20" l="1"/>
  <c r="Q40" i="20"/>
  <c r="S202" i="23"/>
  <c r="R117" i="23"/>
  <c r="S117" i="23" s="1"/>
  <c r="Q130" i="23"/>
  <c r="Q177" i="23"/>
  <c r="S177" i="23" s="1"/>
  <c r="Q136" i="23"/>
  <c r="S239" i="23"/>
  <c r="N40" i="20"/>
  <c r="R92" i="23"/>
  <c r="S92" i="23" s="1"/>
  <c r="N92" i="23"/>
  <c r="Q178" i="23"/>
  <c r="S178" i="23" s="1"/>
  <c r="Q226" i="23"/>
  <c r="S226" i="23" s="1"/>
  <c r="R134" i="23"/>
  <c r="S134" i="23" s="1"/>
  <c r="N134" i="23"/>
  <c r="R136" i="23"/>
  <c r="R130" i="23"/>
  <c r="Q430" i="20"/>
  <c r="R430" i="20"/>
  <c r="Q119" i="20"/>
  <c r="N388" i="20"/>
  <c r="Q388" i="20"/>
  <c r="S388" i="20" s="1"/>
  <c r="V388" i="20" s="1"/>
  <c r="R119" i="20"/>
  <c r="R118" i="20"/>
  <c r="S118" i="20" s="1"/>
  <c r="V118" i="20" s="1"/>
  <c r="N118" i="20"/>
  <c r="R145" i="20"/>
  <c r="S145" i="20" s="1"/>
  <c r="V145" i="20" s="1"/>
  <c r="N145" i="20"/>
  <c r="R173" i="20"/>
  <c r="S173" i="20" s="1"/>
  <c r="V173" i="20" s="1"/>
  <c r="N173" i="20"/>
  <c r="R114" i="20"/>
  <c r="S114" i="20" s="1"/>
  <c r="V114" i="20" s="1"/>
  <c r="N114" i="20"/>
  <c r="O117" i="20"/>
  <c r="K117" i="20"/>
  <c r="R117" i="20" s="1"/>
  <c r="O208" i="20"/>
  <c r="K208" i="20"/>
  <c r="Q208" i="20" s="1"/>
  <c r="O272" i="20"/>
  <c r="K272" i="20"/>
  <c r="R272" i="20" s="1"/>
  <c r="O271" i="20"/>
  <c r="K271" i="20"/>
  <c r="R271" i="20" s="1"/>
  <c r="O135" i="20"/>
  <c r="K135" i="20"/>
  <c r="N135" i="20" s="1"/>
  <c r="O435" i="20"/>
  <c r="K435" i="20"/>
  <c r="N435" i="20" s="1"/>
  <c r="O227" i="20"/>
  <c r="K227" i="20"/>
  <c r="N227" i="20" s="1"/>
  <c r="O370" i="20"/>
  <c r="K370" i="20"/>
  <c r="N370" i="20" s="1"/>
  <c r="O371" i="20"/>
  <c r="K371" i="20"/>
  <c r="R371" i="20" s="1"/>
  <c r="O236" i="20"/>
  <c r="K236" i="20"/>
  <c r="N236" i="20" s="1"/>
  <c r="O230" i="20"/>
  <c r="K230" i="20"/>
  <c r="N230" i="20" s="1"/>
  <c r="O229" i="20"/>
  <c r="K229" i="20"/>
  <c r="N229" i="20" s="1"/>
  <c r="O235" i="20"/>
  <c r="K235" i="20"/>
  <c r="N235" i="20" s="1"/>
  <c r="O234" i="20"/>
  <c r="K234" i="20"/>
  <c r="N234" i="20" s="1"/>
  <c r="O215" i="20"/>
  <c r="K215" i="20"/>
  <c r="R215" i="20" s="1"/>
  <c r="O223" i="20"/>
  <c r="K223" i="20"/>
  <c r="N223" i="20" s="1"/>
  <c r="O228" i="20"/>
  <c r="K228" i="20"/>
  <c r="N228" i="20" s="1"/>
  <c r="O425" i="20"/>
  <c r="K425" i="20"/>
  <c r="N425" i="20" s="1"/>
  <c r="O428" i="20"/>
  <c r="K428" i="20"/>
  <c r="Q428" i="20" s="1"/>
  <c r="O191" i="20"/>
  <c r="K191" i="20"/>
  <c r="N191" i="20" s="1"/>
  <c r="O190" i="20"/>
  <c r="K190" i="20"/>
  <c r="Q190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206" i="20"/>
  <c r="Q206" i="20" s="1"/>
  <c r="O206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136" i="23" l="1"/>
  <c r="S40" i="20"/>
  <c r="V40" i="20" s="1"/>
  <c r="S119" i="20"/>
  <c r="V119" i="20" s="1"/>
  <c r="S130" i="23"/>
  <c r="R115" i="23"/>
  <c r="Q115" i="23"/>
  <c r="S430" i="20"/>
  <c r="Q272" i="20"/>
  <c r="S272" i="20" s="1"/>
  <c r="V272" i="20" s="1"/>
  <c r="Q271" i="20"/>
  <c r="S271" i="20" s="1"/>
  <c r="V271" i="20" s="1"/>
  <c r="N117" i="20"/>
  <c r="Q117" i="20"/>
  <c r="S117" i="20" s="1"/>
  <c r="V117" i="20" s="1"/>
  <c r="Q223" i="20"/>
  <c r="Q236" i="20"/>
  <c r="N371" i="20"/>
  <c r="Q227" i="20"/>
  <c r="R208" i="20"/>
  <c r="S208" i="20" s="1"/>
  <c r="V208" i="20" s="1"/>
  <c r="N208" i="20"/>
  <c r="Q135" i="20"/>
  <c r="R135" i="20"/>
  <c r="N215" i="20"/>
  <c r="Q234" i="20"/>
  <c r="Q230" i="20"/>
  <c r="Q229" i="20"/>
  <c r="Q370" i="20"/>
  <c r="Q435" i="20"/>
  <c r="R435" i="20"/>
  <c r="R227" i="20"/>
  <c r="R370" i="20"/>
  <c r="Q371" i="20"/>
  <c r="S371" i="20" s="1"/>
  <c r="V371" i="20" s="1"/>
  <c r="R236" i="20"/>
  <c r="R230" i="20"/>
  <c r="R229" i="20"/>
  <c r="Q235" i="20"/>
  <c r="R235" i="20"/>
  <c r="R234" i="20"/>
  <c r="Q215" i="20"/>
  <c r="S215" i="20" s="1"/>
  <c r="V215" i="20" s="1"/>
  <c r="R223" i="20"/>
  <c r="Q228" i="20"/>
  <c r="R228" i="20"/>
  <c r="Q425" i="20"/>
  <c r="R425" i="20"/>
  <c r="R206" i="20"/>
  <c r="S206" i="20" s="1"/>
  <c r="V206" i="20" s="1"/>
  <c r="N206" i="20"/>
  <c r="N428" i="20"/>
  <c r="R428" i="20"/>
  <c r="S428" i="20" s="1"/>
  <c r="Q191" i="20"/>
  <c r="R191" i="20"/>
  <c r="R190" i="20"/>
  <c r="S190" i="20" s="1"/>
  <c r="V190" i="20" s="1"/>
  <c r="N190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222" i="20"/>
  <c r="K222" i="20"/>
  <c r="Q222" i="20" s="1"/>
  <c r="O130" i="20"/>
  <c r="K130" i="20"/>
  <c r="N130" i="20" s="1"/>
  <c r="O221" i="20"/>
  <c r="K221" i="20"/>
  <c r="N221" i="20" s="1"/>
  <c r="O186" i="20"/>
  <c r="K186" i="20"/>
  <c r="R186" i="20" s="1"/>
  <c r="O131" i="20"/>
  <c r="K131" i="20"/>
  <c r="Q131" i="20" s="1"/>
  <c r="O205" i="20"/>
  <c r="K205" i="20"/>
  <c r="N205" i="20" s="1"/>
  <c r="O220" i="20"/>
  <c r="K220" i="20"/>
  <c r="N220" i="20" s="1"/>
  <c r="O219" i="20"/>
  <c r="K219" i="20"/>
  <c r="N219" i="20" s="1"/>
  <c r="O204" i="20"/>
  <c r="K204" i="20"/>
  <c r="Q204" i="20" s="1"/>
  <c r="O217" i="20"/>
  <c r="K217" i="20"/>
  <c r="R217" i="20" s="1"/>
  <c r="O207" i="20"/>
  <c r="K207" i="20"/>
  <c r="Q207" i="20" s="1"/>
  <c r="O197" i="20"/>
  <c r="K197" i="20"/>
  <c r="R197" i="20" s="1"/>
  <c r="O201" i="20"/>
  <c r="K201" i="20"/>
  <c r="N201" i="20" s="1"/>
  <c r="O218" i="20"/>
  <c r="K218" i="20"/>
  <c r="Q218" i="20" s="1"/>
  <c r="S30" i="23" l="1"/>
  <c r="S223" i="20"/>
  <c r="V223" i="20" s="1"/>
  <c r="S32" i="23"/>
  <c r="S37" i="23"/>
  <c r="S115" i="23"/>
  <c r="S123" i="23"/>
  <c r="S126" i="23"/>
  <c r="S33" i="23"/>
  <c r="S71" i="23"/>
  <c r="S236" i="20"/>
  <c r="V236" i="20" s="1"/>
  <c r="S435" i="20"/>
  <c r="S227" i="20"/>
  <c r="V227" i="20" s="1"/>
  <c r="S229" i="20"/>
  <c r="V229" i="20" s="1"/>
  <c r="S230" i="20"/>
  <c r="V230" i="20" s="1"/>
  <c r="S235" i="20"/>
  <c r="V235" i="20" s="1"/>
  <c r="S234" i="20"/>
  <c r="V234" i="20" s="1"/>
  <c r="S370" i="20"/>
  <c r="V370" i="20" s="1"/>
  <c r="S135" i="20"/>
  <c r="V135" i="20" s="1"/>
  <c r="S228" i="20"/>
  <c r="V228" i="20" s="1"/>
  <c r="S425" i="20"/>
  <c r="S191" i="20"/>
  <c r="V191" i="20" s="1"/>
  <c r="S116" i="23"/>
  <c r="S120" i="23"/>
  <c r="S82" i="23"/>
  <c r="S106" i="23"/>
  <c r="S59" i="23"/>
  <c r="S64" i="23"/>
  <c r="S5" i="23"/>
  <c r="S69" i="23"/>
  <c r="S44" i="23"/>
  <c r="S56" i="23"/>
  <c r="Q220" i="20"/>
  <c r="Q219" i="20"/>
  <c r="Q221" i="20"/>
  <c r="Q205" i="20"/>
  <c r="Q186" i="20"/>
  <c r="S186" i="20" s="1"/>
  <c r="V186" i="20" s="1"/>
  <c r="Q130" i="20"/>
  <c r="R222" i="20"/>
  <c r="S222" i="20" s="1"/>
  <c r="V222" i="20" s="1"/>
  <c r="N222" i="20"/>
  <c r="R130" i="20"/>
  <c r="R221" i="20"/>
  <c r="N186" i="20"/>
  <c r="R131" i="20"/>
  <c r="S131" i="20" s="1"/>
  <c r="V131" i="20" s="1"/>
  <c r="N131" i="20"/>
  <c r="R205" i="20"/>
  <c r="R220" i="20"/>
  <c r="R219" i="20"/>
  <c r="R204" i="20"/>
  <c r="S204" i="20" s="1"/>
  <c r="V204" i="20" s="1"/>
  <c r="N204" i="20"/>
  <c r="N217" i="20"/>
  <c r="Q217" i="20"/>
  <c r="S217" i="20" s="1"/>
  <c r="V217" i="20" s="1"/>
  <c r="R207" i="20"/>
  <c r="S207" i="20" s="1"/>
  <c r="V207" i="20" s="1"/>
  <c r="N207" i="20"/>
  <c r="N197" i="20"/>
  <c r="Q197" i="20"/>
  <c r="S197" i="20" s="1"/>
  <c r="V197" i="20" s="1"/>
  <c r="Q201" i="20"/>
  <c r="R201" i="20"/>
  <c r="R218" i="20"/>
  <c r="S218" i="20" s="1"/>
  <c r="V218" i="20" s="1"/>
  <c r="N218" i="20"/>
  <c r="O221" i="23"/>
  <c r="K221" i="23"/>
  <c r="R221" i="23" s="1"/>
  <c r="O246" i="23"/>
  <c r="K246" i="23"/>
  <c r="R246" i="23" s="1"/>
  <c r="O214" i="23"/>
  <c r="K214" i="23"/>
  <c r="R214" i="23" s="1"/>
  <c r="O242" i="23"/>
  <c r="K242" i="23"/>
  <c r="R242" i="23" s="1"/>
  <c r="O238" i="23"/>
  <c r="K238" i="23"/>
  <c r="R238" i="23" s="1"/>
  <c r="O232" i="23"/>
  <c r="K232" i="23"/>
  <c r="R232" i="23" s="1"/>
  <c r="O220" i="23"/>
  <c r="K220" i="23"/>
  <c r="R220" i="23" s="1"/>
  <c r="O219" i="23"/>
  <c r="K219" i="23"/>
  <c r="R219" i="23" s="1"/>
  <c r="O213" i="23"/>
  <c r="K213" i="23"/>
  <c r="R213" i="23" s="1"/>
  <c r="O335" i="20"/>
  <c r="K335" i="20"/>
  <c r="R335" i="20" s="1"/>
  <c r="O296" i="20"/>
  <c r="K296" i="20"/>
  <c r="R296" i="20" s="1"/>
  <c r="O23" i="20"/>
  <c r="K23" i="20"/>
  <c r="R23" i="20" s="1"/>
  <c r="O295" i="20"/>
  <c r="K295" i="20"/>
  <c r="R295" i="20" s="1"/>
  <c r="O305" i="20"/>
  <c r="K305" i="20"/>
  <c r="R305" i="20" s="1"/>
  <c r="O134" i="20"/>
  <c r="K134" i="20"/>
  <c r="R134" i="20" s="1"/>
  <c r="O301" i="20"/>
  <c r="K301" i="20"/>
  <c r="R301" i="20" s="1"/>
  <c r="O86" i="20"/>
  <c r="K86" i="20"/>
  <c r="R86" i="20" s="1"/>
  <c r="S220" i="20" l="1"/>
  <c r="V220" i="20" s="1"/>
  <c r="S221" i="20"/>
  <c r="V221" i="20" s="1"/>
  <c r="W425" i="20"/>
  <c r="Q221" i="23"/>
  <c r="S221" i="23" s="1"/>
  <c r="S219" i="20"/>
  <c r="V219" i="20" s="1"/>
  <c r="S205" i="20"/>
  <c r="V205" i="20" s="1"/>
  <c r="S130" i="20"/>
  <c r="V130" i="20" s="1"/>
  <c r="S201" i="20"/>
  <c r="V201" i="20" s="1"/>
  <c r="Q242" i="23"/>
  <c r="S242" i="23" s="1"/>
  <c r="Q214" i="23"/>
  <c r="S214" i="23" s="1"/>
  <c r="Q305" i="20"/>
  <c r="S305" i="20" s="1"/>
  <c r="V305" i="20" s="1"/>
  <c r="Q134" i="20"/>
  <c r="S134" i="20" s="1"/>
  <c r="V134" i="20" s="1"/>
  <c r="Q246" i="23"/>
  <c r="S246" i="23" s="1"/>
  <c r="Q238" i="23"/>
  <c r="S238" i="23" s="1"/>
  <c r="Q219" i="23"/>
  <c r="S219" i="23" s="1"/>
  <c r="Q232" i="23"/>
  <c r="S232" i="23" s="1"/>
  <c r="Q220" i="23"/>
  <c r="S220" i="23" s="1"/>
  <c r="Q213" i="23"/>
  <c r="S213" i="23" s="1"/>
  <c r="Q335" i="20"/>
  <c r="S335" i="20" s="1"/>
  <c r="V335" i="20" s="1"/>
  <c r="Q296" i="20"/>
  <c r="S296" i="20" s="1"/>
  <c r="V296" i="20" s="1"/>
  <c r="Q23" i="20"/>
  <c r="S23" i="20" s="1"/>
  <c r="V23" i="20" s="1"/>
  <c r="Q295" i="20"/>
  <c r="S295" i="20" s="1"/>
  <c r="V295" i="20" s="1"/>
  <c r="Q301" i="20"/>
  <c r="S301" i="20" s="1"/>
  <c r="V301" i="20" s="1"/>
  <c r="Q86" i="20"/>
  <c r="S86" i="20" s="1"/>
  <c r="V86" i="20" s="1"/>
  <c r="O286" i="20"/>
  <c r="K286" i="20"/>
  <c r="R286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10" i="20"/>
  <c r="K110" i="20"/>
  <c r="R110" i="20" s="1"/>
  <c r="O111" i="20"/>
  <c r="K111" i="20"/>
  <c r="R111" i="20" s="1"/>
  <c r="O109" i="20"/>
  <c r="K109" i="20"/>
  <c r="R109" i="20" s="1"/>
  <c r="O108" i="20"/>
  <c r="K108" i="20"/>
  <c r="R108" i="20" s="1"/>
  <c r="O270" i="20"/>
  <c r="K270" i="20"/>
  <c r="R270" i="20" s="1"/>
  <c r="O269" i="20"/>
  <c r="K269" i="20"/>
  <c r="R269" i="20" s="1"/>
  <c r="O268" i="20"/>
  <c r="K268" i="20"/>
  <c r="R268" i="20" s="1"/>
  <c r="O267" i="20"/>
  <c r="K267" i="20"/>
  <c r="R267" i="20" s="1"/>
  <c r="O345" i="20"/>
  <c r="K345" i="20"/>
  <c r="R345" i="20" s="1"/>
  <c r="O346" i="20"/>
  <c r="K346" i="20"/>
  <c r="R346" i="20" s="1"/>
  <c r="O264" i="20"/>
  <c r="K264" i="20"/>
  <c r="R264" i="20" s="1"/>
  <c r="O263" i="20"/>
  <c r="K263" i="20"/>
  <c r="R263" i="20" s="1"/>
  <c r="K292" i="20"/>
  <c r="Q292" i="20" s="1"/>
  <c r="O292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86" i="20"/>
  <c r="S286" i="20" s="1"/>
  <c r="V286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10" i="20"/>
  <c r="S110" i="20" s="1"/>
  <c r="V110" i="20" s="1"/>
  <c r="Q111" i="20"/>
  <c r="S111" i="20" s="1"/>
  <c r="V111" i="20" s="1"/>
  <c r="Q109" i="20"/>
  <c r="S109" i="20" s="1"/>
  <c r="V109" i="20" s="1"/>
  <c r="Q108" i="20"/>
  <c r="S108" i="20" s="1"/>
  <c r="V108" i="20" s="1"/>
  <c r="Q270" i="20"/>
  <c r="S270" i="20" s="1"/>
  <c r="V270" i="20" s="1"/>
  <c r="Q269" i="20"/>
  <c r="S269" i="20" s="1"/>
  <c r="V269" i="20" s="1"/>
  <c r="Q268" i="20"/>
  <c r="S268" i="20" s="1"/>
  <c r="V268" i="20" s="1"/>
  <c r="Q267" i="20"/>
  <c r="S267" i="20" s="1"/>
  <c r="V267" i="20" s="1"/>
  <c r="Q345" i="20"/>
  <c r="S345" i="20" s="1"/>
  <c r="V345" i="20" s="1"/>
  <c r="Q346" i="20"/>
  <c r="S346" i="20" s="1"/>
  <c r="V346" i="20" s="1"/>
  <c r="Q264" i="20"/>
  <c r="S264" i="20" s="1"/>
  <c r="V264" i="20" s="1"/>
  <c r="Q263" i="20"/>
  <c r="S263" i="20" s="1"/>
  <c r="V263" i="20" s="1"/>
  <c r="R292" i="20"/>
  <c r="S292" i="20" s="1"/>
  <c r="V292" i="20" s="1"/>
  <c r="O440" i="20"/>
  <c r="K440" i="20"/>
  <c r="Q440" i="20" s="1"/>
  <c r="R440" i="20" l="1"/>
  <c r="S440" i="20" s="1"/>
  <c r="V440" i="20" s="1"/>
  <c r="O308" i="20"/>
  <c r="K308" i="20"/>
  <c r="N308" i="20" s="1"/>
  <c r="O341" i="20"/>
  <c r="K341" i="20"/>
  <c r="Q341" i="20" s="1"/>
  <c r="O362" i="20"/>
  <c r="K362" i="20"/>
  <c r="R362" i="20" l="1"/>
  <c r="Q362" i="20"/>
  <c r="Q308" i="20"/>
  <c r="R308" i="20"/>
  <c r="R341" i="20"/>
  <c r="S341" i="20" s="1"/>
  <c r="V341" i="20" s="1"/>
  <c r="O307" i="20"/>
  <c r="K307" i="20"/>
  <c r="R307" i="20" s="1"/>
  <c r="O32" i="20"/>
  <c r="K32" i="20"/>
  <c r="Q32" i="20" s="1"/>
  <c r="O413" i="20"/>
  <c r="K413" i="20"/>
  <c r="R413" i="20" s="1"/>
  <c r="O339" i="20"/>
  <c r="K339" i="20"/>
  <c r="O337" i="20"/>
  <c r="K337" i="20"/>
  <c r="R337" i="20" s="1"/>
  <c r="O397" i="20"/>
  <c r="K397" i="20"/>
  <c r="R397" i="20" s="1"/>
  <c r="O396" i="20"/>
  <c r="K396" i="20"/>
  <c r="R396" i="20" s="1"/>
  <c r="O360" i="20"/>
  <c r="K360" i="20"/>
  <c r="R360" i="20" s="1"/>
  <c r="O357" i="20"/>
  <c r="K357" i="20"/>
  <c r="R357" i="20" s="1"/>
  <c r="O446" i="20"/>
  <c r="K446" i="20"/>
  <c r="R446" i="20" s="1"/>
  <c r="O374" i="20"/>
  <c r="K374" i="20"/>
  <c r="R374" i="20" s="1"/>
  <c r="O391" i="20"/>
  <c r="K391" i="20"/>
  <c r="R391" i="20" s="1"/>
  <c r="O415" i="20"/>
  <c r="K415" i="20"/>
  <c r="N415" i="20" s="1"/>
  <c r="O414" i="20"/>
  <c r="K414" i="20"/>
  <c r="N414" i="20" s="1"/>
  <c r="O257" i="20"/>
  <c r="K257" i="20"/>
  <c r="R257" i="20" s="1"/>
  <c r="O256" i="20"/>
  <c r="K256" i="20"/>
  <c r="Q256" i="20" s="1"/>
  <c r="S362" i="20" l="1"/>
  <c r="S308" i="20"/>
  <c r="V308" i="20" s="1"/>
  <c r="Q307" i="20"/>
  <c r="S307" i="20" s="1"/>
  <c r="V307" i="20" s="1"/>
  <c r="Q397" i="20"/>
  <c r="S397" i="20" s="1"/>
  <c r="Q391" i="20"/>
  <c r="S391" i="20" s="1"/>
  <c r="V391" i="20" s="1"/>
  <c r="Q374" i="20"/>
  <c r="S374" i="20" s="1"/>
  <c r="V374" i="20" s="1"/>
  <c r="R32" i="20"/>
  <c r="S32" i="20" s="1"/>
  <c r="V32" i="20" s="1"/>
  <c r="N32" i="20"/>
  <c r="Q396" i="20"/>
  <c r="S396" i="20" s="1"/>
  <c r="V396" i="20" s="1"/>
  <c r="R339" i="20"/>
  <c r="S339" i="20" s="1"/>
  <c r="N413" i="20"/>
  <c r="Q413" i="20"/>
  <c r="S413" i="20" s="1"/>
  <c r="V413" i="20" s="1"/>
  <c r="Q337" i="20"/>
  <c r="S337" i="20" s="1"/>
  <c r="V337" i="20" s="1"/>
  <c r="Q360" i="20"/>
  <c r="S360" i="20" s="1"/>
  <c r="Q357" i="20"/>
  <c r="S357" i="20" s="1"/>
  <c r="V357" i="20" s="1"/>
  <c r="Q446" i="20"/>
  <c r="S446" i="20" s="1"/>
  <c r="V446" i="20" s="1"/>
  <c r="R415" i="20"/>
  <c r="Q415" i="20"/>
  <c r="Q414" i="20"/>
  <c r="R414" i="20"/>
  <c r="N257" i="20"/>
  <c r="Q257" i="20"/>
  <c r="S257" i="20" s="1"/>
  <c r="V257" i="20" s="1"/>
  <c r="R256" i="20"/>
  <c r="S256" i="20" s="1"/>
  <c r="V256" i="20" s="1"/>
  <c r="N256" i="20"/>
  <c r="O423" i="20"/>
  <c r="K423" i="20"/>
  <c r="R423" i="20" s="1"/>
  <c r="O422" i="20"/>
  <c r="K422" i="20"/>
  <c r="N422" i="20" s="1"/>
  <c r="N423" i="20" l="1"/>
  <c r="Q422" i="20"/>
  <c r="Q423" i="20"/>
  <c r="S423" i="20" s="1"/>
  <c r="S415" i="20"/>
  <c r="V415" i="20" s="1"/>
  <c r="S414" i="20"/>
  <c r="V414" i="20" s="1"/>
  <c r="R422" i="20"/>
  <c r="O253" i="20"/>
  <c r="K253" i="20"/>
  <c r="R253" i="20" s="1"/>
  <c r="O246" i="20"/>
  <c r="K246" i="20"/>
  <c r="Q246" i="20" s="1"/>
  <c r="S422" i="20" l="1"/>
  <c r="Q253" i="20"/>
  <c r="S253" i="20" s="1"/>
  <c r="V253" i="20" s="1"/>
  <c r="R246" i="20"/>
  <c r="S246" i="20" s="1"/>
  <c r="V246" i="20" s="1"/>
  <c r="N246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7" i="23"/>
  <c r="K237" i="23"/>
  <c r="R237" i="23" s="1"/>
  <c r="O236" i="23"/>
  <c r="K236" i="23"/>
  <c r="O16" i="23"/>
  <c r="K16" i="23"/>
  <c r="R16" i="23" s="1"/>
  <c r="O225" i="23"/>
  <c r="K225" i="23"/>
  <c r="R225" i="23" s="1"/>
  <c r="O218" i="23"/>
  <c r="K218" i="23"/>
  <c r="R218" i="23" s="1"/>
  <c r="O217" i="23"/>
  <c r="K217" i="23"/>
  <c r="O224" i="23"/>
  <c r="K224" i="23"/>
  <c r="R224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1" i="23"/>
  <c r="K241" i="23"/>
  <c r="R241" i="23" s="1"/>
  <c r="O230" i="23"/>
  <c r="K230" i="23"/>
  <c r="Q230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420" i="20"/>
  <c r="K420" i="20"/>
  <c r="R420" i="20" s="1"/>
  <c r="O419" i="20"/>
  <c r="K419" i="20"/>
  <c r="R419" i="20" s="1"/>
  <c r="O407" i="20"/>
  <c r="K407" i="20"/>
  <c r="R407" i="20" s="1"/>
  <c r="O406" i="20"/>
  <c r="K406" i="20"/>
  <c r="R406" i="20" s="1"/>
  <c r="O405" i="20"/>
  <c r="K405" i="20"/>
  <c r="Q405" i="20" s="1"/>
  <c r="O404" i="20"/>
  <c r="K404" i="20"/>
  <c r="Q404" i="20" s="1"/>
  <c r="O403" i="20"/>
  <c r="K403" i="20"/>
  <c r="R403" i="20" s="1"/>
  <c r="O402" i="20"/>
  <c r="K402" i="20"/>
  <c r="R402" i="20" s="1"/>
  <c r="O401" i="20"/>
  <c r="K401" i="20"/>
  <c r="R401" i="20" s="1"/>
  <c r="O386" i="20"/>
  <c r="K386" i="20"/>
  <c r="R386" i="20" s="1"/>
  <c r="O385" i="20"/>
  <c r="K385" i="20"/>
  <c r="R385" i="20" s="1"/>
  <c r="O384" i="20"/>
  <c r="K384" i="20"/>
  <c r="R384" i="20" s="1"/>
  <c r="O383" i="20"/>
  <c r="K383" i="20"/>
  <c r="R383" i="20" s="1"/>
  <c r="O382" i="20"/>
  <c r="K382" i="20"/>
  <c r="R382" i="20" s="1"/>
  <c r="O381" i="20"/>
  <c r="K381" i="20"/>
  <c r="R381" i="20" s="1"/>
  <c r="O369" i="20"/>
  <c r="K369" i="20"/>
  <c r="Q369" i="20" s="1"/>
  <c r="O368" i="20"/>
  <c r="K368" i="20"/>
  <c r="R368" i="20" s="1"/>
  <c r="O367" i="20"/>
  <c r="K367" i="20"/>
  <c r="R367" i="20" s="1"/>
  <c r="O366" i="20"/>
  <c r="K366" i="20"/>
  <c r="R366" i="20" s="1"/>
  <c r="O365" i="20"/>
  <c r="K365" i="20"/>
  <c r="R365" i="20" s="1"/>
  <c r="O355" i="20"/>
  <c r="K355" i="20"/>
  <c r="R355" i="20" s="1"/>
  <c r="O354" i="20"/>
  <c r="K354" i="20"/>
  <c r="R354" i="20" s="1"/>
  <c r="O334" i="20"/>
  <c r="K334" i="20"/>
  <c r="R334" i="20" s="1"/>
  <c r="O333" i="20"/>
  <c r="K333" i="20"/>
  <c r="R333" i="20" s="1"/>
  <c r="O408" i="20"/>
  <c r="K408" i="20"/>
  <c r="R408" i="20" s="1"/>
  <c r="O409" i="20"/>
  <c r="K409" i="20"/>
  <c r="Q409" i="20" s="1"/>
  <c r="O332" i="20"/>
  <c r="K332" i="20"/>
  <c r="Q332" i="20" s="1"/>
  <c r="O331" i="20"/>
  <c r="K331" i="20"/>
  <c r="R331" i="20" s="1"/>
  <c r="O330" i="20"/>
  <c r="K330" i="20"/>
  <c r="R330" i="20" s="1"/>
  <c r="R88" i="23" l="1"/>
  <c r="N88" i="23"/>
  <c r="R405" i="20"/>
  <c r="S405" i="20" s="1"/>
  <c r="V405" i="20" s="1"/>
  <c r="Q382" i="20"/>
  <c r="S382" i="20" s="1"/>
  <c r="V382" i="20" s="1"/>
  <c r="R230" i="23"/>
  <c r="S230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1" i="23"/>
  <c r="S241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7" i="23"/>
  <c r="S237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8" i="23"/>
  <c r="S218" i="23" s="1"/>
  <c r="Q225" i="23"/>
  <c r="S225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7" i="23"/>
  <c r="Q217" i="23"/>
  <c r="R236" i="23"/>
  <c r="Q236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4" i="23"/>
  <c r="S224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81" i="20"/>
  <c r="S381" i="20" s="1"/>
  <c r="V381" i="20" s="1"/>
  <c r="R369" i="20"/>
  <c r="S369" i="20" s="1"/>
  <c r="V369" i="20" s="1"/>
  <c r="Q407" i="20"/>
  <c r="S407" i="20" s="1"/>
  <c r="V407" i="20" s="1"/>
  <c r="Q419" i="20"/>
  <c r="S419" i="20" s="1"/>
  <c r="R409" i="20"/>
  <c r="S409" i="20" s="1"/>
  <c r="Q385" i="20"/>
  <c r="S385" i="20" s="1"/>
  <c r="V385" i="20" s="1"/>
  <c r="Q420" i="20"/>
  <c r="S420" i="20" s="1"/>
  <c r="Q406" i="20"/>
  <c r="S406" i="20" s="1"/>
  <c r="V406" i="20" s="1"/>
  <c r="R404" i="20"/>
  <c r="S404" i="20" s="1"/>
  <c r="V404" i="20" s="1"/>
  <c r="Q403" i="20"/>
  <c r="S403" i="20" s="1"/>
  <c r="V403" i="20" s="1"/>
  <c r="Q401" i="20"/>
  <c r="S401" i="20" s="1"/>
  <c r="V401" i="20" s="1"/>
  <c r="Q402" i="20"/>
  <c r="S402" i="20" s="1"/>
  <c r="V402" i="20" s="1"/>
  <c r="Q386" i="20"/>
  <c r="S386" i="20" s="1"/>
  <c r="V386" i="20" s="1"/>
  <c r="R332" i="20"/>
  <c r="S332" i="20" s="1"/>
  <c r="Q383" i="20"/>
  <c r="S383" i="20" s="1"/>
  <c r="V383" i="20" s="1"/>
  <c r="Q384" i="20"/>
  <c r="S384" i="20" s="1"/>
  <c r="V384" i="20" s="1"/>
  <c r="Q368" i="20"/>
  <c r="S368" i="20" s="1"/>
  <c r="V368" i="20" s="1"/>
  <c r="Q366" i="20"/>
  <c r="S366" i="20" s="1"/>
  <c r="V366" i="20" s="1"/>
  <c r="Q365" i="20"/>
  <c r="S365" i="20" s="1"/>
  <c r="V365" i="20" s="1"/>
  <c r="Q367" i="20"/>
  <c r="S367" i="20" s="1"/>
  <c r="V367" i="20" s="1"/>
  <c r="Q333" i="20"/>
  <c r="S333" i="20" s="1"/>
  <c r="Q334" i="20"/>
  <c r="S334" i="20" s="1"/>
  <c r="Q330" i="20"/>
  <c r="S330" i="20" s="1"/>
  <c r="Q408" i="20"/>
  <c r="S408" i="20" s="1"/>
  <c r="Q355" i="20"/>
  <c r="S355" i="20" s="1"/>
  <c r="Q354" i="20"/>
  <c r="S354" i="20" s="1"/>
  <c r="Q331" i="20"/>
  <c r="S331" i="20" s="1"/>
  <c r="O329" i="20"/>
  <c r="K329" i="20"/>
  <c r="R329" i="20" s="1"/>
  <c r="O328" i="20"/>
  <c r="K328" i="20"/>
  <c r="R328" i="20" s="1"/>
  <c r="O320" i="20"/>
  <c r="K320" i="20"/>
  <c r="R320" i="20" s="1"/>
  <c r="O319" i="20"/>
  <c r="K319" i="20"/>
  <c r="R319" i="20" s="1"/>
  <c r="O316" i="20"/>
  <c r="K316" i="20"/>
  <c r="Q316" i="20" s="1"/>
  <c r="O315" i="20"/>
  <c r="K315" i="20"/>
  <c r="R315" i="20" s="1"/>
  <c r="O314" i="20"/>
  <c r="K314" i="20"/>
  <c r="R314" i="20" s="1"/>
  <c r="O313" i="20"/>
  <c r="K313" i="20"/>
  <c r="R313" i="20" s="1"/>
  <c r="O312" i="20"/>
  <c r="K312" i="20"/>
  <c r="R312" i="20" s="1"/>
  <c r="O311" i="20"/>
  <c r="K311" i="20"/>
  <c r="R311" i="20" s="1"/>
  <c r="O310" i="20"/>
  <c r="K310" i="20"/>
  <c r="R310" i="20" s="1"/>
  <c r="O304" i="20"/>
  <c r="K304" i="20"/>
  <c r="Q304" i="20" s="1"/>
  <c r="O303" i="20"/>
  <c r="K303" i="20"/>
  <c r="R303" i="20" s="1"/>
  <c r="O254" i="20"/>
  <c r="K254" i="20"/>
  <c r="R254" i="20" s="1"/>
  <c r="O300" i="20"/>
  <c r="K300" i="20"/>
  <c r="R300" i="20" s="1"/>
  <c r="O294" i="20"/>
  <c r="K294" i="20"/>
  <c r="Q294" i="20" s="1"/>
  <c r="O293" i="20"/>
  <c r="K293" i="20"/>
  <c r="R293" i="20" s="1"/>
  <c r="O299" i="20"/>
  <c r="K299" i="20"/>
  <c r="R299" i="20" s="1"/>
  <c r="O291" i="20"/>
  <c r="K291" i="20"/>
  <c r="R291" i="20" s="1"/>
  <c r="O418" i="20"/>
  <c r="K418" i="20"/>
  <c r="R418" i="20" s="1"/>
  <c r="O417" i="20"/>
  <c r="K417" i="20"/>
  <c r="R417" i="20" s="1"/>
  <c r="O285" i="20"/>
  <c r="K285" i="20"/>
  <c r="R285" i="20" s="1"/>
  <c r="O284" i="20"/>
  <c r="K284" i="20"/>
  <c r="R284" i="20" s="1"/>
  <c r="O283" i="20"/>
  <c r="K283" i="20"/>
  <c r="Q283" i="20" s="1"/>
  <c r="O280" i="20"/>
  <c r="K280" i="20"/>
  <c r="Q280" i="20" s="1"/>
  <c r="O279" i="20"/>
  <c r="K279" i="20"/>
  <c r="R279" i="20" s="1"/>
  <c r="O278" i="20"/>
  <c r="K278" i="20"/>
  <c r="R278" i="20" s="1"/>
  <c r="O277" i="20"/>
  <c r="K277" i="20"/>
  <c r="Q277" i="20" s="1"/>
  <c r="O353" i="20"/>
  <c r="K353" i="20"/>
  <c r="R353" i="20" s="1"/>
  <c r="O302" i="20"/>
  <c r="K302" i="20"/>
  <c r="R302" i="20" s="1"/>
  <c r="O274" i="20"/>
  <c r="K274" i="20"/>
  <c r="R274" i="20" s="1"/>
  <c r="O273" i="20"/>
  <c r="K273" i="20"/>
  <c r="Q273" i="20" s="1"/>
  <c r="O152" i="20"/>
  <c r="K152" i="20"/>
  <c r="R152" i="20" s="1"/>
  <c r="O231" i="20"/>
  <c r="K231" i="20"/>
  <c r="O232" i="20"/>
  <c r="K232" i="20"/>
  <c r="O198" i="20"/>
  <c r="K198" i="20"/>
  <c r="N198" i="20" s="1"/>
  <c r="O199" i="20"/>
  <c r="K199" i="20"/>
  <c r="Q199" i="20" s="1"/>
  <c r="O203" i="20"/>
  <c r="K203" i="20"/>
  <c r="N203" i="20" s="1"/>
  <c r="O202" i="20"/>
  <c r="K202" i="20"/>
  <c r="Q202" i="20" s="1"/>
  <c r="O74" i="20"/>
  <c r="K74" i="20"/>
  <c r="N74" i="20" s="1"/>
  <c r="O349" i="20"/>
  <c r="K349" i="20"/>
  <c r="N349" i="20" s="1"/>
  <c r="O181" i="20"/>
  <c r="K181" i="20"/>
  <c r="N181" i="20" s="1"/>
  <c r="O179" i="20"/>
  <c r="K179" i="20"/>
  <c r="N179" i="20" s="1"/>
  <c r="O180" i="20"/>
  <c r="K180" i="20"/>
  <c r="N180" i="20" s="1"/>
  <c r="O184" i="20"/>
  <c r="K184" i="20"/>
  <c r="Q184" i="20" s="1"/>
  <c r="O70" i="20"/>
  <c r="K70" i="20"/>
  <c r="N70" i="20" s="1"/>
  <c r="O69" i="20"/>
  <c r="K69" i="20"/>
  <c r="N69" i="20" s="1"/>
  <c r="O72" i="20"/>
  <c r="K72" i="20"/>
  <c r="N72" i="20" s="1"/>
  <c r="O182" i="20"/>
  <c r="K182" i="20"/>
  <c r="N182" i="20" s="1"/>
  <c r="O188" i="20"/>
  <c r="K188" i="20"/>
  <c r="Q188" i="20" s="1"/>
  <c r="O165" i="20"/>
  <c r="K165" i="20"/>
  <c r="Q165" i="20" s="1"/>
  <c r="O162" i="20"/>
  <c r="K162" i="20"/>
  <c r="N162" i="20" s="1"/>
  <c r="O167" i="20"/>
  <c r="K167" i="20"/>
  <c r="N167" i="20" s="1"/>
  <c r="O99" i="20"/>
  <c r="K99" i="20"/>
  <c r="N99" i="20" s="1"/>
  <c r="O170" i="20"/>
  <c r="K170" i="20"/>
  <c r="N170" i="20" s="1"/>
  <c r="O172" i="20"/>
  <c r="K172" i="20"/>
  <c r="N172" i="20" s="1"/>
  <c r="O171" i="20"/>
  <c r="K171" i="20"/>
  <c r="N171" i="20" s="1"/>
  <c r="O98" i="20"/>
  <c r="K98" i="20"/>
  <c r="N98" i="20" s="1"/>
  <c r="O161" i="20"/>
  <c r="K161" i="20"/>
  <c r="N161" i="20" s="1"/>
  <c r="O164" i="20"/>
  <c r="K164" i="20"/>
  <c r="N164" i="20" s="1"/>
  <c r="O163" i="20"/>
  <c r="K163" i="20"/>
  <c r="N163" i="20" s="1"/>
  <c r="O169" i="20"/>
  <c r="K169" i="20"/>
  <c r="N169" i="20" s="1"/>
  <c r="O153" i="20"/>
  <c r="K153" i="20"/>
  <c r="N153" i="20" s="1"/>
  <c r="O144" i="20"/>
  <c r="K144" i="20"/>
  <c r="R144" i="20" s="1"/>
  <c r="O146" i="20"/>
  <c r="K146" i="20"/>
  <c r="R146" i="20" s="1"/>
  <c r="O150" i="20"/>
  <c r="K150" i="20"/>
  <c r="R150" i="20" s="1"/>
  <c r="O147" i="20"/>
  <c r="K147" i="20"/>
  <c r="R147" i="20" s="1"/>
  <c r="O148" i="20"/>
  <c r="K148" i="20"/>
  <c r="R148" i="20" s="1"/>
  <c r="S48" i="20"/>
  <c r="V48" i="20" s="1"/>
  <c r="O48" i="20"/>
  <c r="K48" i="20"/>
  <c r="N48" i="20" s="1"/>
  <c r="O34" i="20"/>
  <c r="K34" i="20"/>
  <c r="N34" i="20" s="1"/>
  <c r="O35" i="20"/>
  <c r="K35" i="20"/>
  <c r="N35" i="20" s="1"/>
  <c r="O38" i="20"/>
  <c r="K38" i="20"/>
  <c r="N38" i="20" s="1"/>
  <c r="O39" i="20"/>
  <c r="K39" i="20"/>
  <c r="N39" i="20" s="1"/>
  <c r="O37" i="20"/>
  <c r="K37" i="20"/>
  <c r="N37" i="20" s="1"/>
  <c r="O36" i="20"/>
  <c r="K36" i="20"/>
  <c r="N36" i="20" s="1"/>
  <c r="O44" i="20"/>
  <c r="K44" i="20"/>
  <c r="Q44" i="20" s="1"/>
  <c r="O43" i="20"/>
  <c r="K43" i="20"/>
  <c r="N43" i="20" s="1"/>
  <c r="O129" i="20"/>
  <c r="K129" i="20"/>
  <c r="Q129" i="20" s="1"/>
  <c r="X399" i="20" l="1"/>
  <c r="X381" i="20"/>
  <c r="W399" i="20"/>
  <c r="X365" i="20"/>
  <c r="Y365" i="20" s="1"/>
  <c r="W381" i="20"/>
  <c r="W365" i="20"/>
  <c r="Q232" i="20"/>
  <c r="N232" i="20"/>
  <c r="Q231" i="20"/>
  <c r="N231" i="20"/>
  <c r="Q418" i="20"/>
  <c r="S418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6" i="23"/>
  <c r="S190" i="23"/>
  <c r="S296" i="23"/>
  <c r="S52" i="23"/>
  <c r="S93" i="23"/>
  <c r="S176" i="23"/>
  <c r="S26" i="23"/>
  <c r="S260" i="23"/>
  <c r="S141" i="23"/>
  <c r="S308" i="23"/>
  <c r="S49" i="23"/>
  <c r="S25" i="23"/>
  <c r="S217" i="23"/>
  <c r="S300" i="23"/>
  <c r="R280" i="20"/>
  <c r="S280" i="20" s="1"/>
  <c r="V280" i="20" s="1"/>
  <c r="R294" i="20"/>
  <c r="S294" i="20" s="1"/>
  <c r="V294" i="20" s="1"/>
  <c r="Q312" i="20"/>
  <c r="S312" i="20" s="1"/>
  <c r="V312" i="20" s="1"/>
  <c r="Q319" i="20"/>
  <c r="S319" i="20" s="1"/>
  <c r="V319" i="20" s="1"/>
  <c r="R283" i="20"/>
  <c r="S283" i="20" s="1"/>
  <c r="V283" i="20" s="1"/>
  <c r="Q293" i="20"/>
  <c r="S293" i="20" s="1"/>
  <c r="V293" i="20" s="1"/>
  <c r="R304" i="20"/>
  <c r="S304" i="20" s="1"/>
  <c r="V304" i="20" s="1"/>
  <c r="R316" i="20"/>
  <c r="S316" i="20" s="1"/>
  <c r="V316" i="20" s="1"/>
  <c r="Q328" i="20"/>
  <c r="S328" i="20" s="1"/>
  <c r="V328" i="20" s="1"/>
  <c r="Q329" i="20"/>
  <c r="S329" i="20" s="1"/>
  <c r="V329" i="20" s="1"/>
  <c r="Q320" i="20"/>
  <c r="S320" i="20" s="1"/>
  <c r="V320" i="20" s="1"/>
  <c r="Q314" i="20"/>
  <c r="S314" i="20" s="1"/>
  <c r="V314" i="20" s="1"/>
  <c r="Q313" i="20"/>
  <c r="S313" i="20" s="1"/>
  <c r="V313" i="20" s="1"/>
  <c r="Q315" i="20"/>
  <c r="S315" i="20" s="1"/>
  <c r="V315" i="20" s="1"/>
  <c r="Q311" i="20"/>
  <c r="S311" i="20" s="1"/>
  <c r="V311" i="20" s="1"/>
  <c r="Q310" i="20"/>
  <c r="S310" i="20" s="1"/>
  <c r="V310" i="20" s="1"/>
  <c r="Q303" i="20"/>
  <c r="S303" i="20" s="1"/>
  <c r="V303" i="20" s="1"/>
  <c r="Q254" i="20"/>
  <c r="S254" i="20" s="1"/>
  <c r="V254" i="20" s="1"/>
  <c r="Q300" i="20"/>
  <c r="S300" i="20" s="1"/>
  <c r="V300" i="20" s="1"/>
  <c r="Q299" i="20"/>
  <c r="S299" i="20" s="1"/>
  <c r="V299" i="20" s="1"/>
  <c r="Q291" i="20"/>
  <c r="S291" i="20" s="1"/>
  <c r="V291" i="20" s="1"/>
  <c r="Q417" i="20"/>
  <c r="S417" i="20" s="1"/>
  <c r="Q285" i="20"/>
  <c r="S285" i="20" s="1"/>
  <c r="V285" i="20" s="1"/>
  <c r="Q284" i="20"/>
  <c r="S284" i="20" s="1"/>
  <c r="V284" i="20" s="1"/>
  <c r="Q279" i="20"/>
  <c r="S279" i="20" s="1"/>
  <c r="V279" i="20" s="1"/>
  <c r="R277" i="20"/>
  <c r="S277" i="20" s="1"/>
  <c r="V277" i="20" s="1"/>
  <c r="Q278" i="20"/>
  <c r="S278" i="20" s="1"/>
  <c r="V278" i="20" s="1"/>
  <c r="Q353" i="20"/>
  <c r="S353" i="20" s="1"/>
  <c r="V353" i="20" s="1"/>
  <c r="Q302" i="20"/>
  <c r="S302" i="20" s="1"/>
  <c r="V302" i="20" s="1"/>
  <c r="R273" i="20"/>
  <c r="S273" i="20" s="1"/>
  <c r="V273" i="20" s="1"/>
  <c r="Q274" i="20"/>
  <c r="S274" i="20" s="1"/>
  <c r="V274" i="20" s="1"/>
  <c r="R231" i="20"/>
  <c r="R232" i="20"/>
  <c r="Q152" i="20"/>
  <c r="S152" i="20" s="1"/>
  <c r="V152" i="20" s="1"/>
  <c r="Q203" i="20"/>
  <c r="Q349" i="20"/>
  <c r="Q198" i="20"/>
  <c r="N199" i="20"/>
  <c r="R198" i="20"/>
  <c r="R199" i="20"/>
  <c r="S199" i="20" s="1"/>
  <c r="V199" i="20" s="1"/>
  <c r="N202" i="20"/>
  <c r="R203" i="20"/>
  <c r="R202" i="20"/>
  <c r="S202" i="20" s="1"/>
  <c r="V202" i="20" s="1"/>
  <c r="Q74" i="20"/>
  <c r="R74" i="20"/>
  <c r="R349" i="20"/>
  <c r="Q179" i="20"/>
  <c r="Q70" i="20"/>
  <c r="Q182" i="20"/>
  <c r="Q181" i="20"/>
  <c r="Q69" i="20"/>
  <c r="Q180" i="20"/>
  <c r="Q72" i="20"/>
  <c r="R181" i="20"/>
  <c r="R179" i="20"/>
  <c r="R180" i="20"/>
  <c r="N184" i="20"/>
  <c r="R184" i="20"/>
  <c r="S184" i="20" s="1"/>
  <c r="V184" i="20" s="1"/>
  <c r="R70" i="20"/>
  <c r="R69" i="20"/>
  <c r="R72" i="20"/>
  <c r="R182" i="20"/>
  <c r="R188" i="20"/>
  <c r="S188" i="20" s="1"/>
  <c r="V188" i="20" s="1"/>
  <c r="N188" i="20"/>
  <c r="Q162" i="20"/>
  <c r="R165" i="20"/>
  <c r="S165" i="20" s="1"/>
  <c r="V165" i="20" s="1"/>
  <c r="N165" i="20"/>
  <c r="R162" i="20"/>
  <c r="Q167" i="20"/>
  <c r="N144" i="20"/>
  <c r="R167" i="20"/>
  <c r="Q163" i="20"/>
  <c r="N150" i="20"/>
  <c r="Q161" i="20"/>
  <c r="N147" i="20"/>
  <c r="N146" i="20"/>
  <c r="N148" i="20"/>
  <c r="Q170" i="20"/>
  <c r="Q172" i="20"/>
  <c r="Q171" i="20"/>
  <c r="Q98" i="20"/>
  <c r="Q99" i="20"/>
  <c r="R99" i="20"/>
  <c r="R170" i="20"/>
  <c r="R172" i="20"/>
  <c r="R171" i="20"/>
  <c r="R98" i="20"/>
  <c r="R161" i="20"/>
  <c r="Q164" i="20"/>
  <c r="R164" i="20"/>
  <c r="R163" i="20"/>
  <c r="Q169" i="20"/>
  <c r="R169" i="20"/>
  <c r="Q150" i="20"/>
  <c r="S150" i="20" s="1"/>
  <c r="V150" i="20" s="1"/>
  <c r="Q147" i="20"/>
  <c r="S147" i="20" s="1"/>
  <c r="V147" i="20" s="1"/>
  <c r="Q144" i="20"/>
  <c r="S144" i="20" s="1"/>
  <c r="V144" i="20" s="1"/>
  <c r="Q153" i="20"/>
  <c r="R153" i="20"/>
  <c r="Q146" i="20"/>
  <c r="S146" i="20" s="1"/>
  <c r="V146" i="20" s="1"/>
  <c r="Q148" i="20"/>
  <c r="S148" i="20" s="1"/>
  <c r="V148" i="20" s="1"/>
  <c r="Q39" i="20"/>
  <c r="Q37" i="20"/>
  <c r="R34" i="20"/>
  <c r="Q34" i="20"/>
  <c r="R35" i="20"/>
  <c r="Q35" i="20"/>
  <c r="R38" i="20"/>
  <c r="Q38" i="20"/>
  <c r="R39" i="20"/>
  <c r="S39" i="20" s="1"/>
  <c r="V39" i="20" s="1"/>
  <c r="R37" i="20"/>
  <c r="Q36" i="20"/>
  <c r="R36" i="20"/>
  <c r="R44" i="20"/>
  <c r="S44" i="20" s="1"/>
  <c r="V44" i="20" s="1"/>
  <c r="N44" i="20"/>
  <c r="R43" i="20"/>
  <c r="Q43" i="20"/>
  <c r="R129" i="20"/>
  <c r="S129" i="20" s="1"/>
  <c r="V129" i="20" s="1"/>
  <c r="N129" i="20"/>
  <c r="O57" i="20"/>
  <c r="K57" i="20"/>
  <c r="Q57" i="20" s="1"/>
  <c r="X291" i="20" l="1"/>
  <c r="Y291" i="20" s="1"/>
  <c r="X310" i="20"/>
  <c r="X263" i="20"/>
  <c r="Y263" i="20" s="1"/>
  <c r="X328" i="20"/>
  <c r="Y328" i="20" s="1"/>
  <c r="W291" i="20"/>
  <c r="W310" i="20"/>
  <c r="W263" i="20"/>
  <c r="W328" i="20"/>
  <c r="S182" i="20"/>
  <c r="V182" i="20" s="1"/>
  <c r="S180" i="20"/>
  <c r="V180" i="20" s="1"/>
  <c r="S181" i="20"/>
  <c r="V181" i="20" s="1"/>
  <c r="W420" i="20"/>
  <c r="S179" i="20"/>
  <c r="V179" i="20" s="1"/>
  <c r="S231" i="20"/>
  <c r="V231" i="20" s="1"/>
  <c r="S232" i="20"/>
  <c r="V232" i="20" s="1"/>
  <c r="S349" i="20"/>
  <c r="S203" i="20"/>
  <c r="V203" i="20" s="1"/>
  <c r="S74" i="20"/>
  <c r="V74" i="20" s="1"/>
  <c r="S198" i="20"/>
  <c r="V198" i="20" s="1"/>
  <c r="S70" i="20"/>
  <c r="V70" i="20" s="1"/>
  <c r="S169" i="20"/>
  <c r="V169" i="20" s="1"/>
  <c r="S162" i="20"/>
  <c r="V162" i="20" s="1"/>
  <c r="S161" i="20"/>
  <c r="V161" i="20" s="1"/>
  <c r="S170" i="20"/>
  <c r="V170" i="20" s="1"/>
  <c r="S69" i="20"/>
  <c r="V69" i="20" s="1"/>
  <c r="S72" i="20"/>
  <c r="V72" i="20" s="1"/>
  <c r="S167" i="20"/>
  <c r="V167" i="20" s="1"/>
  <c r="S98" i="20"/>
  <c r="V98" i="20" s="1"/>
  <c r="S163" i="20"/>
  <c r="V163" i="20" s="1"/>
  <c r="S172" i="20"/>
  <c r="V172" i="20" s="1"/>
  <c r="S164" i="20"/>
  <c r="V164" i="20" s="1"/>
  <c r="S171" i="20"/>
  <c r="V171" i="20" s="1"/>
  <c r="S99" i="20"/>
  <c r="V99" i="20" s="1"/>
  <c r="S34" i="20"/>
  <c r="V34" i="20" s="1"/>
  <c r="S153" i="20"/>
  <c r="V153" i="20" s="1"/>
  <c r="S36" i="20"/>
  <c r="V36" i="20" s="1"/>
  <c r="S37" i="20"/>
  <c r="V37" i="20" s="1"/>
  <c r="S35" i="20"/>
  <c r="V35" i="20" s="1"/>
  <c r="S38" i="20"/>
  <c r="V38" i="20" s="1"/>
  <c r="S43" i="20"/>
  <c r="V43" i="20" s="1"/>
  <c r="R57" i="20"/>
  <c r="S57" i="20" s="1"/>
  <c r="V57" i="20" s="1"/>
  <c r="N57" i="20"/>
  <c r="O233" i="20"/>
  <c r="K233" i="20"/>
  <c r="O224" i="20"/>
  <c r="K224" i="20"/>
  <c r="Q224" i="20" s="1"/>
  <c r="O216" i="20"/>
  <c r="K216" i="20"/>
  <c r="R216" i="20" s="1"/>
  <c r="O115" i="20"/>
  <c r="K115" i="20"/>
  <c r="Q115" i="20" s="1"/>
  <c r="O128" i="20"/>
  <c r="K128" i="20"/>
  <c r="Q128" i="20" s="1"/>
  <c r="O245" i="20"/>
  <c r="K245" i="20"/>
  <c r="N245" i="20" s="1"/>
  <c r="O244" i="20"/>
  <c r="K244" i="20"/>
  <c r="Q244" i="20" s="1"/>
  <c r="O243" i="20"/>
  <c r="K243" i="20"/>
  <c r="R243" i="20" s="1"/>
  <c r="O242" i="20"/>
  <c r="K242" i="20"/>
  <c r="R242" i="20" s="1"/>
  <c r="V349" i="20" l="1"/>
  <c r="R233" i="20"/>
  <c r="N233" i="20"/>
  <c r="Q242" i="20"/>
  <c r="S242" i="20" s="1"/>
  <c r="V242" i="20" s="1"/>
  <c r="N242" i="20"/>
  <c r="N243" i="20"/>
  <c r="N216" i="20"/>
  <c r="Q245" i="20"/>
  <c r="Q216" i="20"/>
  <c r="S216" i="20" s="1"/>
  <c r="V216" i="20" s="1"/>
  <c r="Q233" i="20"/>
  <c r="R224" i="20"/>
  <c r="S224" i="20" s="1"/>
  <c r="V224" i="20" s="1"/>
  <c r="N224" i="20"/>
  <c r="R115" i="20"/>
  <c r="S115" i="20" s="1"/>
  <c r="V115" i="20" s="1"/>
  <c r="N115" i="20"/>
  <c r="R128" i="20"/>
  <c r="S128" i="20" s="1"/>
  <c r="V128" i="20" s="1"/>
  <c r="X128" i="20" s="1"/>
  <c r="N128" i="20"/>
  <c r="R245" i="20"/>
  <c r="R244" i="20"/>
  <c r="S244" i="20" s="1"/>
  <c r="V244" i="20" s="1"/>
  <c r="N244" i="20"/>
  <c r="Q243" i="20"/>
  <c r="S243" i="20" s="1"/>
  <c r="V243" i="20" s="1"/>
  <c r="O54" i="20"/>
  <c r="K54" i="20"/>
  <c r="N54" i="20" s="1"/>
  <c r="O58" i="20"/>
  <c r="K58" i="20"/>
  <c r="N58" i="20" s="1"/>
  <c r="W345" i="20" l="1"/>
  <c r="X345" i="20"/>
  <c r="Y345" i="20" s="1"/>
  <c r="X215" i="20"/>
  <c r="Y215" i="20" s="1"/>
  <c r="W128" i="20"/>
  <c r="W215" i="20"/>
  <c r="S233" i="20"/>
  <c r="V233" i="20" s="1"/>
  <c r="Q54" i="20"/>
  <c r="Q58" i="20"/>
  <c r="S245" i="20"/>
  <c r="V245" i="20" s="1"/>
  <c r="W242" i="20" s="1"/>
  <c r="R54" i="20"/>
  <c r="R58" i="20"/>
  <c r="O75" i="20"/>
  <c r="K75" i="20"/>
  <c r="R75" i="20" s="1"/>
  <c r="O200" i="20"/>
  <c r="K200" i="20"/>
  <c r="R200" i="20" s="1"/>
  <c r="O185" i="20"/>
  <c r="K185" i="20"/>
  <c r="N185" i="20" s="1"/>
  <c r="O71" i="20"/>
  <c r="K71" i="20"/>
  <c r="Q71" i="20" s="1"/>
  <c r="O189" i="20"/>
  <c r="K189" i="20"/>
  <c r="N189" i="20" s="1"/>
  <c r="O183" i="20"/>
  <c r="K183" i="20"/>
  <c r="Q183" i="20" s="1"/>
  <c r="X242" i="20" l="1"/>
  <c r="Y242" i="20" s="1"/>
  <c r="W227" i="20"/>
  <c r="X227" i="20"/>
  <c r="Y227" i="20" s="1"/>
  <c r="S54" i="20"/>
  <c r="V54" i="20" s="1"/>
  <c r="S58" i="20"/>
  <c r="N200" i="20"/>
  <c r="N75" i="20"/>
  <c r="Q200" i="20"/>
  <c r="S200" i="20" s="1"/>
  <c r="V200" i="20" s="1"/>
  <c r="X197" i="20" s="1"/>
  <c r="Q75" i="20"/>
  <c r="S75" i="20" s="1"/>
  <c r="V75" i="20" s="1"/>
  <c r="Q189" i="20"/>
  <c r="Q185" i="20"/>
  <c r="R183" i="20"/>
  <c r="S183" i="20" s="1"/>
  <c r="V183" i="20" s="1"/>
  <c r="R71" i="20"/>
  <c r="S71" i="20" s="1"/>
  <c r="V71" i="20" s="1"/>
  <c r="N71" i="20"/>
  <c r="R189" i="20"/>
  <c r="R185" i="20"/>
  <c r="N183" i="20"/>
  <c r="Y197" i="20" l="1"/>
  <c r="W197" i="20"/>
  <c r="S185" i="20"/>
  <c r="V185" i="20" s="1"/>
  <c r="S189" i="20"/>
  <c r="V189" i="20" s="1"/>
  <c r="W179" i="20" l="1"/>
  <c r="O166" i="20"/>
  <c r="K166" i="20"/>
  <c r="R166" i="20" s="1"/>
  <c r="O100" i="20"/>
  <c r="K100" i="20"/>
  <c r="R100" i="20" s="1"/>
  <c r="O168" i="20"/>
  <c r="K168" i="20"/>
  <c r="Q168" i="20" l="1"/>
  <c r="N168" i="20"/>
  <c r="Q166" i="20"/>
  <c r="S166" i="20" s="1"/>
  <c r="V166" i="20" s="1"/>
  <c r="Q100" i="20"/>
  <c r="S100" i="20" s="1"/>
  <c r="V100" i="20" s="1"/>
  <c r="R168" i="20"/>
  <c r="N100" i="20"/>
  <c r="N166" i="20"/>
  <c r="O154" i="20"/>
  <c r="K154" i="20"/>
  <c r="N154" i="20" s="1"/>
  <c r="O149" i="20"/>
  <c r="K149" i="20"/>
  <c r="O155" i="20"/>
  <c r="K155" i="20"/>
  <c r="N155" i="20" s="1"/>
  <c r="O143" i="20"/>
  <c r="K143" i="20"/>
  <c r="O151" i="20"/>
  <c r="K151" i="20"/>
  <c r="S168" i="20" l="1"/>
  <c r="V168" i="20" s="1"/>
  <c r="W161" i="20" s="1"/>
  <c r="R143" i="20"/>
  <c r="N143" i="20"/>
  <c r="R149" i="20"/>
  <c r="N149" i="20"/>
  <c r="R151" i="20"/>
  <c r="N151" i="20"/>
  <c r="Q155" i="20"/>
  <c r="Q154" i="20"/>
  <c r="Q151" i="20"/>
  <c r="R155" i="20"/>
  <c r="R154" i="20"/>
  <c r="Q143" i="20"/>
  <c r="Q149" i="20"/>
  <c r="X161" i="20" l="1"/>
  <c r="Y161" i="20" s="1"/>
  <c r="S143" i="20"/>
  <c r="V143" i="20" s="1"/>
  <c r="S149" i="20"/>
  <c r="V149" i="20" s="1"/>
  <c r="S151" i="20"/>
  <c r="V151" i="20" s="1"/>
  <c r="S154" i="20"/>
  <c r="V154" i="20" s="1"/>
  <c r="S155" i="20"/>
  <c r="V155" i="20" s="1"/>
  <c r="X143" i="20" l="1"/>
  <c r="Y143" i="20" s="1"/>
  <c r="W143" i="20"/>
  <c r="O53" i="20"/>
  <c r="K53" i="20"/>
  <c r="N53" i="20" s="1"/>
  <c r="O113" i="20"/>
  <c r="K113" i="20"/>
  <c r="Q113" i="20" s="1"/>
  <c r="O112" i="20"/>
  <c r="K112" i="20"/>
  <c r="Q112" i="20" s="1"/>
  <c r="Q53" i="20" l="1"/>
  <c r="R53" i="20"/>
  <c r="R113" i="20"/>
  <c r="S113" i="20" s="1"/>
  <c r="V113" i="20" s="1"/>
  <c r="N113" i="20"/>
  <c r="R112" i="20"/>
  <c r="S112" i="20" s="1"/>
  <c r="V112" i="20" s="1"/>
  <c r="N112" i="20"/>
  <c r="W107" i="20" l="1"/>
  <c r="S53" i="20"/>
  <c r="V53" i="20" s="1"/>
  <c r="O122" i="20" l="1"/>
  <c r="K122" i="20"/>
  <c r="N122" i="20" s="1"/>
  <c r="O121" i="20"/>
  <c r="K121" i="20"/>
  <c r="Q121" i="20" s="1"/>
  <c r="K124" i="20"/>
  <c r="R124" i="20" s="1"/>
  <c r="O124" i="20"/>
  <c r="K125" i="20"/>
  <c r="N125" i="20" s="1"/>
  <c r="O125" i="20"/>
  <c r="O89" i="20"/>
  <c r="K89" i="20"/>
  <c r="Q89" i="20" s="1"/>
  <c r="O83" i="20"/>
  <c r="K83" i="20"/>
  <c r="N83" i="20" s="1"/>
  <c r="O82" i="20"/>
  <c r="K82" i="20"/>
  <c r="Q82" i="20" s="1"/>
  <c r="O28" i="20"/>
  <c r="K28" i="20"/>
  <c r="N28" i="20" s="1"/>
  <c r="O27" i="20"/>
  <c r="K27" i="20"/>
  <c r="Q27" i="20" s="1"/>
  <c r="O443" i="20"/>
  <c r="K443" i="20"/>
  <c r="Q443" i="20" s="1"/>
  <c r="O123" i="20"/>
  <c r="K123" i="20"/>
  <c r="R123" i="20" s="1"/>
  <c r="O195" i="20"/>
  <c r="K195" i="20"/>
  <c r="N195" i="20" s="1"/>
  <c r="O84" i="20"/>
  <c r="K84" i="20"/>
  <c r="Q84" i="20" s="1"/>
  <c r="O104" i="20"/>
  <c r="K104" i="20"/>
  <c r="R104" i="20" s="1"/>
  <c r="O103" i="20"/>
  <c r="K103" i="20"/>
  <c r="R103" i="20" s="1"/>
  <c r="K49" i="20"/>
  <c r="R49" i="20" s="1"/>
  <c r="O90" i="20"/>
  <c r="K90" i="20"/>
  <c r="N90" i="20" s="1"/>
  <c r="O67" i="20"/>
  <c r="K67" i="20"/>
  <c r="N67" i="20" s="1"/>
  <c r="O81" i="20"/>
  <c r="K81" i="20"/>
  <c r="Q81" i="20" s="1"/>
  <c r="O78" i="20"/>
  <c r="K78" i="20"/>
  <c r="N78" i="20" s="1"/>
  <c r="O77" i="20"/>
  <c r="K77" i="20"/>
  <c r="Q77" i="20" s="1"/>
  <c r="O80" i="20"/>
  <c r="K80" i="20"/>
  <c r="R80" i="20" s="1"/>
  <c r="S80" i="20" s="1"/>
  <c r="V80" i="20" s="1"/>
  <c r="K79" i="20"/>
  <c r="R79" i="20" s="1"/>
  <c r="S79" i="20" s="1"/>
  <c r="V79" i="20" s="1"/>
  <c r="O73" i="20"/>
  <c r="K73" i="20"/>
  <c r="R73" i="20" s="1"/>
  <c r="O66" i="20"/>
  <c r="K66" i="20"/>
  <c r="N66" i="20" s="1"/>
  <c r="O194" i="20"/>
  <c r="K194" i="20"/>
  <c r="N194" i="20" s="1"/>
  <c r="O105" i="20"/>
  <c r="K105" i="20"/>
  <c r="Q105" i="20" s="1"/>
  <c r="O96" i="20"/>
  <c r="K96" i="20"/>
  <c r="N96" i="20" s="1"/>
  <c r="O63" i="20"/>
  <c r="K63" i="20"/>
  <c r="N63" i="20" s="1"/>
  <c r="O62" i="20"/>
  <c r="K62" i="20"/>
  <c r="Q62" i="20" s="1"/>
  <c r="O61" i="20"/>
  <c r="K61" i="20"/>
  <c r="Q61" i="20" s="1"/>
  <c r="O60" i="20"/>
  <c r="K60" i="20"/>
  <c r="R60" i="20" s="1"/>
  <c r="K25" i="20"/>
  <c r="R25" i="20" s="1"/>
  <c r="S25" i="20" s="1"/>
  <c r="V25" i="20" s="1"/>
  <c r="O5" i="20"/>
  <c r="K5" i="20"/>
  <c r="N5" i="20" s="1"/>
  <c r="Q124" i="20" l="1"/>
  <c r="S124" i="20" s="1"/>
  <c r="V124" i="20" s="1"/>
  <c r="Q122" i="20"/>
  <c r="R121" i="20"/>
  <c r="S121" i="20" s="1"/>
  <c r="V121" i="20" s="1"/>
  <c r="R122" i="20"/>
  <c r="N121" i="20"/>
  <c r="R125" i="20"/>
  <c r="Q125" i="20"/>
  <c r="Q195" i="20"/>
  <c r="R89" i="20"/>
  <c r="S89" i="20" s="1"/>
  <c r="V89" i="20" s="1"/>
  <c r="N89" i="20"/>
  <c r="N82" i="20"/>
  <c r="Q83" i="20"/>
  <c r="R82" i="20"/>
  <c r="S82" i="20" s="1"/>
  <c r="V82" i="20" s="1"/>
  <c r="R83" i="20"/>
  <c r="Q90" i="20"/>
  <c r="N27" i="20"/>
  <c r="Q28" i="20"/>
  <c r="R28" i="20"/>
  <c r="R27" i="20"/>
  <c r="S27" i="20" s="1"/>
  <c r="V27" i="20" s="1"/>
  <c r="Q103" i="20"/>
  <c r="S103" i="20" s="1"/>
  <c r="V103" i="20" s="1"/>
  <c r="Q123" i="20"/>
  <c r="S123" i="20" s="1"/>
  <c r="V123" i="20" s="1"/>
  <c r="N103" i="20"/>
  <c r="N104" i="20"/>
  <c r="N123" i="20"/>
  <c r="N443" i="20"/>
  <c r="R443" i="20"/>
  <c r="S443" i="20" s="1"/>
  <c r="V443" i="20" s="1"/>
  <c r="Y399" i="20" s="1"/>
  <c r="R195" i="20"/>
  <c r="R84" i="20"/>
  <c r="S84" i="20" s="1"/>
  <c r="V84" i="20" s="1"/>
  <c r="N84" i="20"/>
  <c r="N49" i="20"/>
  <c r="Q49" i="20"/>
  <c r="S49" i="20" s="1"/>
  <c r="V49" i="20" s="1"/>
  <c r="Q104" i="20"/>
  <c r="S104" i="20" s="1"/>
  <c r="V104" i="20" s="1"/>
  <c r="R90" i="20"/>
  <c r="N73" i="20"/>
  <c r="N60" i="20"/>
  <c r="Q63" i="20"/>
  <c r="Q66" i="20"/>
  <c r="Q73" i="20"/>
  <c r="S73" i="20" s="1"/>
  <c r="V73" i="20" s="1"/>
  <c r="Q67" i="20"/>
  <c r="R67" i="20"/>
  <c r="R81" i="20"/>
  <c r="S81" i="20" s="1"/>
  <c r="V81" i="20" s="1"/>
  <c r="N81" i="20"/>
  <c r="R77" i="20"/>
  <c r="S77" i="20" s="1"/>
  <c r="V77" i="20" s="1"/>
  <c r="N77" i="20"/>
  <c r="Q78" i="20"/>
  <c r="R78" i="20"/>
  <c r="N79" i="20"/>
  <c r="N80" i="20"/>
  <c r="R66" i="20"/>
  <c r="Q194" i="20"/>
  <c r="R105" i="20"/>
  <c r="S105" i="20" s="1"/>
  <c r="V105" i="20" s="1"/>
  <c r="N105" i="20"/>
  <c r="R194" i="20"/>
  <c r="N25" i="20"/>
  <c r="Q60" i="20"/>
  <c r="S60" i="20" s="1"/>
  <c r="V60" i="20" s="1"/>
  <c r="Q96" i="20"/>
  <c r="R96" i="20"/>
  <c r="R62" i="20"/>
  <c r="S62" i="20" s="1"/>
  <c r="V62" i="20" s="1"/>
  <c r="R63" i="20"/>
  <c r="N62" i="20"/>
  <c r="R61" i="20"/>
  <c r="S61" i="20" s="1"/>
  <c r="V61" i="20" s="1"/>
  <c r="N61" i="20"/>
  <c r="Q5" i="20"/>
  <c r="R5" i="20"/>
  <c r="K65" i="20"/>
  <c r="N65" i="20" s="1"/>
  <c r="O65" i="20"/>
  <c r="S65" i="20"/>
  <c r="V65" i="20" s="1"/>
  <c r="K64" i="20"/>
  <c r="N64" i="20" s="1"/>
  <c r="O64" i="20"/>
  <c r="O22" i="20"/>
  <c r="O21" i="20"/>
  <c r="O26" i="20"/>
  <c r="O31" i="20"/>
  <c r="O29" i="20"/>
  <c r="O30" i="20"/>
  <c r="K22" i="20"/>
  <c r="R22" i="20" s="1"/>
  <c r="K21" i="20"/>
  <c r="Q21" i="20" s="1"/>
  <c r="K26" i="20"/>
  <c r="Q26" i="20" s="1"/>
  <c r="K31" i="20"/>
  <c r="R31" i="20" s="1"/>
  <c r="K29" i="20"/>
  <c r="R29" i="20" s="1"/>
  <c r="K30" i="20"/>
  <c r="Q30" i="20" s="1"/>
  <c r="K14" i="20"/>
  <c r="Q14" i="20" s="1"/>
  <c r="K15" i="20"/>
  <c r="R15" i="20" s="1"/>
  <c r="O16" i="20"/>
  <c r="O17" i="20"/>
  <c r="K16" i="20"/>
  <c r="R16" i="20" s="1"/>
  <c r="K17" i="20"/>
  <c r="Q17" i="20" s="1"/>
  <c r="K18" i="20"/>
  <c r="Q18" i="20" s="1"/>
  <c r="O12" i="20"/>
  <c r="O13" i="20"/>
  <c r="O18" i="20"/>
  <c r="K12" i="20"/>
  <c r="Q12" i="20" s="1"/>
  <c r="K13" i="20"/>
  <c r="Q13" i="20" s="1"/>
  <c r="Y310" i="20" l="1"/>
  <c r="Y381" i="20"/>
  <c r="W69" i="20"/>
  <c r="S66" i="20"/>
  <c r="V66" i="20" s="1"/>
  <c r="S122" i="20"/>
  <c r="V122" i="20" s="1"/>
  <c r="S125" i="20"/>
  <c r="V125" i="20" s="1"/>
  <c r="S195" i="20"/>
  <c r="V195" i="20" s="1"/>
  <c r="S194" i="20"/>
  <c r="V194" i="20" s="1"/>
  <c r="S90" i="20"/>
  <c r="V90" i="20" s="1"/>
  <c r="S83" i="20"/>
  <c r="V83" i="20" s="1"/>
  <c r="S28" i="20"/>
  <c r="V28" i="20" s="1"/>
  <c r="S67" i="20"/>
  <c r="V67" i="20" s="1"/>
  <c r="S63" i="20"/>
  <c r="V63" i="20" s="1"/>
  <c r="S78" i="20"/>
  <c r="V78" i="20" s="1"/>
  <c r="S96" i="20"/>
  <c r="V96" i="20" s="1"/>
  <c r="S5" i="20"/>
  <c r="V5" i="20" s="1"/>
  <c r="N22" i="20"/>
  <c r="N31" i="20"/>
  <c r="Q29" i="20"/>
  <c r="S29" i="20" s="1"/>
  <c r="V29" i="20" s="1"/>
  <c r="Q31" i="20"/>
  <c r="S31" i="20" s="1"/>
  <c r="V31" i="20" s="1"/>
  <c r="S64" i="20"/>
  <c r="V64" i="20" s="1"/>
  <c r="R13" i="20"/>
  <c r="S13" i="20" s="1"/>
  <c r="V13" i="20" s="1"/>
  <c r="Q22" i="20"/>
  <c r="S22" i="20" s="1"/>
  <c r="V22" i="20" s="1"/>
  <c r="R12" i="20"/>
  <c r="S12" i="20" s="1"/>
  <c r="V12" i="20" s="1"/>
  <c r="N29" i="20"/>
  <c r="R26" i="20"/>
  <c r="S26" i="20" s="1"/>
  <c r="V26" i="20" s="1"/>
  <c r="R21" i="20"/>
  <c r="S21" i="20" s="1"/>
  <c r="V21" i="20" s="1"/>
  <c r="N16" i="20"/>
  <c r="N26" i="20"/>
  <c r="R30" i="20"/>
  <c r="S30" i="20" s="1"/>
  <c r="V30" i="20" s="1"/>
  <c r="N30" i="20"/>
  <c r="N21" i="20"/>
  <c r="N13" i="20"/>
  <c r="N12" i="20"/>
  <c r="Q16" i="20"/>
  <c r="S16" i="20" s="1"/>
  <c r="V16" i="20" s="1"/>
  <c r="N14" i="20"/>
  <c r="R14" i="20"/>
  <c r="S14" i="20" s="1"/>
  <c r="V14" i="20" s="1"/>
  <c r="N18" i="20"/>
  <c r="R18" i="20"/>
  <c r="S18" i="20" s="1"/>
  <c r="V18" i="20" s="1"/>
  <c r="Q15" i="20"/>
  <c r="S15" i="20" s="1"/>
  <c r="V15" i="20" s="1"/>
  <c r="R17" i="20"/>
  <c r="S17" i="20" s="1"/>
  <c r="V17" i="20" s="1"/>
  <c r="N15" i="20"/>
  <c r="N17" i="20"/>
  <c r="X107" i="20" l="1"/>
  <c r="Y107" i="20" s="1"/>
  <c r="Y128" i="20"/>
  <c r="X179" i="20"/>
  <c r="Y179" i="20" s="1"/>
  <c r="X69" i="20"/>
  <c r="Y69" i="20" s="1"/>
  <c r="W21" i="20"/>
  <c r="X21" i="20"/>
  <c r="Y21" i="20" s="1"/>
  <c r="O3" i="20"/>
  <c r="K3" i="20"/>
  <c r="N3" i="20" s="1"/>
  <c r="Q3" i="20" l="1"/>
  <c r="R3" i="20"/>
  <c r="S3" i="20" l="1"/>
  <c r="V3" i="20" s="1"/>
  <c r="K9" i="21"/>
  <c r="R9" i="21" s="1"/>
  <c r="K10" i="21"/>
  <c r="Q10" i="21" s="1"/>
  <c r="N10" i="21"/>
  <c r="O10" i="21"/>
  <c r="R10" i="21"/>
  <c r="N9" i="21" l="1"/>
  <c r="Q9" i="21"/>
  <c r="S9" i="21" s="1"/>
  <c r="S10" i="2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K46" i="20"/>
  <c r="R46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2" i="20"/>
  <c r="K42" i="20"/>
  <c r="Q42" i="20" s="1"/>
  <c r="O2" i="20"/>
  <c r="K2" i="20"/>
  <c r="Q2" i="20" s="1"/>
  <c r="O47" i="20"/>
  <c r="K47" i="20"/>
  <c r="R47" i="20" s="1"/>
  <c r="S47" i="20" s="1"/>
  <c r="V47" i="20" s="1"/>
  <c r="O94" i="20"/>
  <c r="K94" i="20"/>
  <c r="Q94" i="20" s="1"/>
  <c r="O56" i="20"/>
  <c r="K56" i="20"/>
  <c r="R56" i="20" s="1"/>
  <c r="O95" i="20"/>
  <c r="K95" i="20"/>
  <c r="R95" i="20" s="1"/>
  <c r="O55" i="20"/>
  <c r="K55" i="20"/>
  <c r="Q55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2" i="5" l="1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S103" i="5" s="1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6" i="20"/>
  <c r="S46" i="20"/>
  <c r="V46" i="20" s="1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20"/>
  <c r="Q95" i="20"/>
  <c r="S95" i="20" s="1"/>
  <c r="V95" i="20" s="1"/>
  <c r="N56" i="20"/>
  <c r="Q56" i="20"/>
  <c r="S56" i="20" s="1"/>
  <c r="V56" i="20" s="1"/>
  <c r="N47" i="20"/>
  <c r="N2" i="20"/>
  <c r="N4" i="20"/>
  <c r="Q4" i="20"/>
  <c r="S4" i="20" s="1"/>
  <c r="V4" i="20" s="1"/>
  <c r="R55" i="20"/>
  <c r="S55" i="20" s="1"/>
  <c r="V55" i="20" s="1"/>
  <c r="R94" i="20"/>
  <c r="S94" i="20" s="1"/>
  <c r="R2" i="20"/>
  <c r="S2" i="20" s="1"/>
  <c r="V2" i="20" s="1"/>
  <c r="R42" i="20"/>
  <c r="S42" i="20" s="1"/>
  <c r="V42" i="20" s="1"/>
  <c r="N55" i="20"/>
  <c r="N94" i="20"/>
  <c r="N42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X2" i="20" l="1"/>
  <c r="X34" i="20"/>
  <c r="X53" i="20"/>
  <c r="Y53" i="20" s="1"/>
  <c r="W34" i="20"/>
  <c r="W2" i="20"/>
  <c r="W53" i="20"/>
  <c r="V94" i="20"/>
  <c r="W86" i="20" s="1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39" i="5" s="1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X86" i="20" l="1"/>
  <c r="Y86" i="20" s="1"/>
  <c r="Y34" i="20"/>
  <c r="Y2" i="20"/>
  <c r="S130" i="21"/>
  <c r="S52" i="5"/>
  <c r="S39" i="5"/>
</calcChain>
</file>

<file path=xl/sharedStrings.xml><?xml version="1.0" encoding="utf-8"?>
<sst xmlns="http://schemas.openxmlformats.org/spreadsheetml/2006/main" count="5911" uniqueCount="506">
  <si>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</si>
  <si>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</si>
  <si>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</si>
  <si>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</si>
  <si>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</si>
  <si>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</si>
  <si>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</si>
  <si>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</si>
  <si>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</si>
  <si>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</si>
  <si>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</si>
  <si>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</si>
  <si>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</si>
  <si>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</si>
  <si>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</si>
  <si>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</si>
  <si>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</si>
  <si>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</si>
  <si>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</si>
  <si>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</si>
  <si>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</si>
  <si>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</si>
  <si>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</si>
  <si>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</si>
  <si>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</si>
  <si>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</si>
  <si>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</si>
  <si>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</si>
  <si>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</si>
  <si>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</si>
  <si>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</si>
  <si>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</si>
  <si>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</si>
  <si>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</si>
  <si>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</si>
  <si>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</si>
  <si>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</si>
  <si>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</si>
  <si>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</si>
  <si>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</si>
  <si>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</si>
  <si>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</si>
  <si>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</si>
  <si>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</si>
  <si>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</si>
  <si>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</si>
  <si>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</si>
  <si>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</si>
  <si>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</si>
  <si>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</si>
  <si>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</si>
  <si>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</si>
  <si>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</si>
  <si>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</si>
  <si>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</si>
  <si>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</si>
  <si>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</si>
  <si>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</si>
  <si>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</si>
  <si>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</si>
  <si>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</si>
  <si>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</si>
  <si>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</si>
  <si>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</si>
  <si>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</si>
  <si>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</si>
  <si>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</si>
  <si>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</si>
  <si>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</si>
  <si>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</si>
  <si>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</si>
  <si>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</si>
  <si>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</si>
  <si>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</si>
  <si>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</si>
  <si>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</si>
  <si>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</si>
  <si>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</si>
  <si>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</si>
  <si>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</si>
  <si>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</si>
  <si>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</si>
  <si>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</si>
  <si>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</si>
  <si>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</si>
  <si>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</si>
  <si>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</si>
  <si>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</si>
  <si>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</si>
  <si>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</si>
  <si>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</si>
  <si>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</si>
  <si>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</si>
  <si>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</si>
  <si>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</si>
  <si>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</si>
  <si>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</si>
  <si>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</si>
  <si>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</si>
  <si>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</si>
  <si>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</si>
  <si>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</si>
  <si>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</si>
  <si>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</si>
  <si>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</si>
  <si>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</si>
  <si>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</si>
  <si>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</si>
  <si>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</si>
  <si>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</si>
  <si>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</si>
  <si>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</si>
  <si>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</si>
  <si>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</si>
  <si>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</si>
  <si>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</si>
  <si>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</si>
  <si>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</si>
  <si>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</si>
  <si>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</si>
  <si>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</si>
  <si>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</si>
  <si>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</si>
  <si>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</si>
  <si>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</si>
  <si>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</si>
  <si>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</si>
  <si>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</si>
  <si>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</si>
  <si>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</si>
  <si>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</si>
  <si>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</si>
  <si>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</si>
  <si>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</si>
  <si>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</si>
  <si>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</si>
  <si>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</si>
  <si>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</si>
  <si>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</si>
  <si>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</si>
  <si>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</si>
  <si>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</si>
  <si>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</si>
  <si>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</si>
  <si>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</si>
  <si>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</si>
  <si>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</si>
  <si>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</si>
  <si>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</si>
  <si>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</si>
  <si>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</si>
  <si>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</si>
  <si>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</si>
  <si>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</si>
  <si>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</si>
  <si>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</si>
  <si>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</si>
  <si>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</si>
  <si>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</si>
  <si>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</si>
  <si>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</si>
  <si>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</si>
  <si>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</si>
  <si>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</si>
  <si>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</si>
  <si>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</si>
  <si>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</si>
  <si>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</si>
  <si>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</si>
  <si>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</si>
  <si>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</si>
  <si>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</si>
  <si>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</si>
  <si>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</si>
  <si>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</si>
  <si>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</si>
  <si>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</si>
  <si>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</si>
  <si>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</si>
  <si>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</si>
  <si>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</si>
  <si>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</si>
  <si>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</si>
  <si>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</si>
  <si>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</si>
  <si>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</si>
  <si>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</si>
  <si>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</si>
  <si>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</si>
  <si>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</si>
  <si>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</si>
  <si>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</si>
  <si>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</si>
  <si>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</si>
  <si>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</si>
  <si>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</si>
  <si>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</si>
  <si>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</si>
  <si>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</si>
  <si>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</si>
  <si>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</si>
  <si>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</si>
  <si>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</si>
  <si>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</si>
  <si>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</si>
  <si>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</si>
  <si>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</si>
  <si>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</si>
  <si>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</si>
  <si>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</si>
  <si>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</si>
  <si>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</si>
  <si>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</si>
  <si>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</si>
  <si>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</si>
  <si>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</si>
  <si>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</si>
  <si>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</si>
  <si>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</si>
  <si>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</si>
  <si>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</si>
  <si>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</si>
  <si>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</si>
  <si>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</si>
  <si>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</si>
  <si>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</si>
  <si>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</si>
  <si>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</si>
  <si>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</si>
  <si>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</si>
  <si>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</si>
  <si>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</si>
  <si>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</si>
  <si>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</si>
  <si>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</si>
  <si>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</si>
  <si>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</si>
  <si>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</si>
  <si>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</si>
  <si>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</si>
  <si>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</si>
  <si>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</si>
  <si>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</si>
  <si>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</si>
  <si>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</si>
  <si>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</si>
  <si>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</si>
  <si>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</si>
  <si>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</si>
  <si>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</si>
  <si>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</si>
  <si>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</si>
  <si>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</si>
  <si>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</si>
  <si>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</si>
  <si>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</si>
  <si>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</si>
  <si>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</si>
  <si>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</si>
  <si>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</si>
  <si>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</si>
  <si>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</si>
  <si>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</si>
  <si>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</si>
  <si>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</si>
  <si>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</si>
  <si>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</si>
  <si>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</si>
  <si>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</si>
  <si>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</si>
  <si>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</si>
  <si>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</si>
  <si>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</si>
  <si>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</si>
  <si>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</si>
  <si>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</si>
  <si>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</si>
  <si>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</si>
  <si>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</si>
  <si>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</si>
  <si>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</si>
  <si>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</si>
  <si>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</si>
  <si>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</si>
  <si>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</si>
  <si>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</si>
  <si>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</si>
  <si>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</si>
  <si>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</si>
  <si>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</si>
  <si>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</si>
  <si>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</si>
  <si>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</si>
  <si>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</si>
  <si>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</si>
  <si>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</si>
  <si>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</si>
  <si>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</si>
  <si>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</si>
  <si>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</si>
  <si>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</si>
  <si>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</si>
  <si>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</si>
  <si>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</si>
  <si>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</si>
  <si>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</si>
  <si>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</si>
  <si>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</si>
  <si>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</si>
  <si>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</si>
  <si>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</si>
  <si>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</si>
  <si>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</si>
  <si>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</si>
  <si>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</si>
  <si>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</si>
  <si>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</si>
  <si>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</si>
  <si>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</si>
  <si>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</si>
  <si>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</si>
  <si>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</si>
  <si>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</si>
  <si>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</si>
  <si>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</si>
  <si>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</si>
  <si>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</si>
  <si>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16TCCN-CK (12+2)</t>
  </si>
  <si>
    <t>TT Nguội</t>
  </si>
  <si>
    <t>TT Hàn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</si>
  <si>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</si>
  <si>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</si>
  <si>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</si>
  <si>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</si>
  <si>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</si>
  <si>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</si>
  <si>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</si>
  <si>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</si>
  <si>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</si>
  <si>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</si>
  <si>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</si>
  <si>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</si>
  <si>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</si>
  <si>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</si>
  <si>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</si>
  <si>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</si>
  <si>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</si>
  <si>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</si>
  <si>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</si>
  <si>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</si>
  <si>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</si>
  <si>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</si>
  <si>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</si>
  <si>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</si>
  <si>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</si>
  <si>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</si>
  <si>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</si>
  <si>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</si>
  <si>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</si>
  <si>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</si>
  <si>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</si>
  <si>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</si>
  <si>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</si>
  <si>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</si>
  <si>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</si>
  <si>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</si>
  <si>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</si>
  <si>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</si>
  <si>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</si>
  <si>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</si>
  <si>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</si>
  <si>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</si>
  <si>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</si>
  <si>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</si>
  <si>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</si>
  <si>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</si>
  <si>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</si>
  <si>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</si>
  <si>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</si>
  <si>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</si>
  <si>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</si>
  <si>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</si>
  <si>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</si>
  <si>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</si>
  <si>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</si>
  <si>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</si>
  <si>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</si>
  <si>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</si>
  <si>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</si>
  <si>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</si>
  <si>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</si>
  <si>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</si>
  <si>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</si>
  <si>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</si>
  <si>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</si>
  <si>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</si>
  <si>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</si>
  <si>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</si>
  <si>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</si>
  <si>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</si>
  <si>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</si>
  <si>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</si>
  <si>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</si>
  <si>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</si>
  <si>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</si>
  <si>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</si>
  <si>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</si>
  <si>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</si>
  <si>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</si>
  <si>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</si>
  <si>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</si>
  <si>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</si>
  <si>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</si>
  <si>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</si>
  <si>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</si>
  <si>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</si>
  <si>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</si>
  <si>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</si>
  <si>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</si>
  <si>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</si>
  <si>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</si>
  <si>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</si>
  <si>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</si>
  <si>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</si>
  <si>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</si>
  <si>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</si>
  <si>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</si>
  <si>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</si>
  <si>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</si>
  <si>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</si>
  <si>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Chấm bài 2 (A. Khải chấm 1)</t>
  </si>
  <si>
    <t>Chấm bài 2 (D. Hồng chấm 1)</t>
  </si>
  <si>
    <t>Chấm bài 2 (C. Trang chấm 1)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</si>
  <si>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</si>
  <si>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</si>
  <si>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</si>
  <si>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</si>
  <si>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</si>
  <si>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</si>
  <si>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</si>
  <si>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</si>
  <si>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Nguyễn Văn Thành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</si>
  <si>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</si>
  <si>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</si>
  <si>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</si>
  <si>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</si>
  <si>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</si>
  <si>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</si>
  <si>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</si>
  <si>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</si>
  <si>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</si>
  <si>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</si>
  <si>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</si>
  <si>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</si>
  <si>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</si>
  <si>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</si>
  <si>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</si>
  <si>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</si>
  <si>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</si>
  <si>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</si>
  <si>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</si>
  <si>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</si>
  <si>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</si>
  <si>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</si>
  <si>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</si>
  <si>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</si>
  <si>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15TCN-Đ(9+3)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</si>
  <si>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</si>
  <si>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</si>
  <si>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</si>
  <si>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</si>
  <si>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</si>
  <si>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</si>
  <si>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</si>
  <si>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</si>
  <si>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</si>
  <si>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</si>
  <si>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15CĐ CĐ2 (N1)</t>
  </si>
  <si>
    <t>15CĐ CĐ2 (N2)</t>
  </si>
  <si>
    <t>16CĐ-ĐL2 (N1)</t>
  </si>
  <si>
    <t>16CĐ-ĐL2 (N2)</t>
  </si>
  <si>
    <t>16CĐ-ĐL3 (N1)</t>
  </si>
  <si>
    <t>16CĐ-ĐL3 (N2)</t>
  </si>
  <si>
    <t>16CĐ-ĐL4 (N1)</t>
  </si>
  <si>
    <t>16CĐ-ĐL4 (N2)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</si>
  <si>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</si>
  <si>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</si>
  <si>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</si>
  <si>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</si>
  <si>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</si>
  <si>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</si>
  <si>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</si>
  <si>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</si>
  <si>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</si>
  <si>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</si>
  <si>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</si>
  <si>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</si>
  <si>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16TN-Ô</t>
  </si>
  <si>
    <t>Dung sai và kỹ thuật đo</t>
  </si>
  <si>
    <t>16TC-Ô1</t>
  </si>
  <si>
    <t>TT gò hàn</t>
  </si>
  <si>
    <t>16TC-Ô2</t>
  </si>
  <si>
    <t>2, 3, 4</t>
  </si>
  <si>
    <t>5, 6, 7</t>
  </si>
  <si>
    <t>8, 9,10,11, 12</t>
  </si>
  <si>
    <t>KHỐI LƯỢNG DƯ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</si>
</sst>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0" fontId="9" fillId="0" borderId="1" xfId="0" applyFont="1" applyFill="1" applyBorder="1" applyAlignment="1">
      <alignment horizontal="left"/>
    </xf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2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2" fontId="12" fillId="3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13" fillId="0" borderId="1" xfId="0" applyNumberFormat="1" applyFont="1" applyFill="1" applyBorder="1"/>
    <xf numFmtId="0" fontId="13" fillId="0" borderId="1" xfId="0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center"/>
    </xf>
    <xf numFmtId="1" fontId="13" fillId="0" borderId="1" xfId="0" applyNumberFormat="1" applyFont="1" applyFill="1" applyBorder="1" applyAlignment="1">
      <alignment horizontal="right" vertical="center"/>
    </xf>
    <xf numFmtId="1" fontId="13" fillId="0" borderId="1" xfId="0" applyNumberFormat="1" applyFont="1" applyFill="1" applyBorder="1" applyAlignment="1">
      <alignment horizontal="right"/>
    </xf>
    <xf numFmtId="0" fontId="13" fillId="0" borderId="1" xfId="0" applyFont="1" applyFill="1" applyBorder="1"/>
    <xf numFmtId="2" fontId="13" fillId="0" borderId="1" xfId="0" applyNumberFormat="1" applyFont="1" applyFill="1" applyBorder="1" applyAlignment="1">
      <alignment horizontal="right"/>
    </xf>
    <xf numFmtId="2" fontId="13" fillId="0" borderId="1" xfId="0" applyNumberFormat="1" applyFont="1" applyFill="1" applyBorder="1" applyAlignment="1">
      <alignment horizontal="right" vertical="center"/>
    </xf>
    <xf numFmtId="0" fontId="14" fillId="0" borderId="1" xfId="0" applyFont="1" applyFill="1" applyBorder="1"/>
    <xf numFmtId="0" fontId="1" fillId="0" borderId="1" xfId="0" applyNumberFormat="1" applyFont="1" applyFill="1" applyBorder="1"/>
    <xf numFmtId="2" fontId="15" fillId="9" borderId="1" xfId="0" applyNumberFormat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right"/>
    </xf>
    <xf numFmtId="2" fontId="16" fillId="3" borderId="2" xfId="0" applyNumberFormat="1" applyFont="1" applyFill="1" applyBorder="1" applyAlignment="1">
      <alignment horizontal="right"/>
    </xf>
    <xf numFmtId="1" fontId="16" fillId="3" borderId="1" xfId="0" applyNumberFormat="1" applyFont="1" applyFill="1" applyBorder="1" applyAlignment="1">
      <alignment horizontal="right"/>
    </xf>
    <xf numFmtId="0" fontId="16" fillId="3" borderId="0" xfId="0" applyFont="1" applyFill="1"/>
    <xf numFmtId="0" fontId="3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" fontId="3" fillId="9" borderId="1" xfId="0" applyNumberFormat="1" applyFont="1" applyFill="1" applyBorder="1" applyAlignment="1">
      <alignment horizontal="right" vertical="center" wrapText="1"/>
    </xf>
    <xf numFmtId="2" fontId="3" fillId="9" borderId="1" xfId="0" applyNumberFormat="1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/>
    <xf numFmtId="2" fontId="15" fillId="9" borderId="2" xfId="0" applyNumberFormat="1" applyFont="1" applyFill="1" applyBorder="1" applyAlignment="1">
      <alignment horizontal="center" vertical="center" wrapText="1"/>
    </xf>
    <xf numFmtId="0" fontId="1" fillId="9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9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4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2" fillId="0" borderId="4" xfId="0" applyFont="1" applyBorder="1"/>
    <xf numFmtId="0" fontId="4" fillId="3" borderId="3" xfId="0" applyFont="1" applyFill="1" applyBorder="1"/>
    <xf numFmtId="0" fontId="12" fillId="9" borderId="0" xfId="0" applyFont="1" applyFill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1" fontId="1" fillId="0" borderId="1" xfId="0" applyNumberFormat="1" applyFont="1" applyFill="1" applyBorder="1" applyAlignment="1">
      <alignment horizontal="right"/>
    </xf>
    <xf numFmtId="2" fontId="17" fillId="4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6" fillId="10" borderId="1" xfId="0" applyNumberFormat="1" applyFont="1" applyFill="1" applyBorder="1" applyAlignment="1">
      <alignment horizontal="right"/>
    </xf>
    <xf numFmtId="2" fontId="16" fillId="10" borderId="2" xfId="0" applyNumberFormat="1" applyFont="1" applyFill="1" applyBorder="1" applyAlignment="1">
      <alignment horizontal="right"/>
    </xf>
    <xf numFmtId="0" fontId="4" fillId="10" borderId="1" xfId="0" applyFont="1" applyFill="1" applyBorder="1" applyAlignment="1">
      <alignment horizontal="left"/>
    </xf>
    <xf numFmtId="0" fontId="1" fillId="10" borderId="1" xfId="0" applyNumberFormat="1" applyFont="1" applyFill="1" applyBorder="1"/>
    <xf numFmtId="0" fontId="1" fillId="10" borderId="1" xfId="0" applyFont="1" applyFill="1" applyBorder="1" applyAlignment="1">
      <alignment horizontal="center"/>
    </xf>
    <xf numFmtId="0" fontId="1" fillId="10" borderId="1" xfId="0" applyFont="1" applyFill="1" applyBorder="1"/>
    <xf numFmtId="0" fontId="1" fillId="10" borderId="1" xfId="0" applyNumberFormat="1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right" vertical="center"/>
    </xf>
    <xf numFmtId="1" fontId="1" fillId="10" borderId="1" xfId="0" applyNumberFormat="1" applyFont="1" applyFill="1" applyBorder="1" applyAlignment="1">
      <alignment horizontal="right"/>
    </xf>
    <xf numFmtId="2" fontId="1" fillId="10" borderId="1" xfId="0" applyNumberFormat="1" applyFont="1" applyFill="1" applyBorder="1" applyAlignment="1">
      <alignment horizontal="right"/>
    </xf>
    <xf numFmtId="2" fontId="1" fillId="10" borderId="1" xfId="0" applyNumberFormat="1" applyFont="1" applyFill="1" applyBorder="1" applyAlignment="1">
      <alignment horizontal="right" vertical="center"/>
    </xf>
    <xf numFmtId="0" fontId="9" fillId="10" borderId="1" xfId="0" applyNumberFormat="1" applyFont="1" applyFill="1" applyBorder="1" applyAlignment="1">
      <alignment horizontal="left" wrapText="1"/>
    </xf>
    <xf numFmtId="0" fontId="9" fillId="10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/>
    </xf>
    <xf numFmtId="0" fontId="9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/>
    </xf>
    <xf numFmtId="16" fontId="9" fillId="10" borderId="1" xfId="0" applyNumberFormat="1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2" fontId="12" fillId="4" borderId="11" xfId="0" applyNumberFormat="1" applyFont="1" applyFill="1" applyBorder="1" applyAlignment="1">
      <alignment horizontal="center" vertical="center"/>
    </xf>
    <xf numFmtId="2" fontId="12" fillId="4" borderId="12" xfId="0" applyNumberFormat="1" applyFont="1" applyFill="1" applyBorder="1" applyAlignment="1">
      <alignment horizontal="center" vertical="center"/>
    </xf>
    <xf numFmtId="2" fontId="12" fillId="0" borderId="3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5"/>
  <sheetViews>
    <sheetView tabSelected="1" topLeftCell="C1" zoomScale="85" zoomScaleNormal="85" zoomScaleSheetLayoutView="100" workbookViewId="0">
      <selection activeCell="Y436" sqref="Y436"/>
    </sheetView>
  </sheetViews>
  <sheetFormatPr defaultRowHeight="15"/>
  <cols>
    <col min="1" max="1" width="9.5" style="25" customWidth="1"/>
    <col min="2" max="2" width="16.25" style="34" customWidth="1"/>
    <col min="3" max="3" width="3.5" style="25" customWidth="1"/>
    <col min="4" max="4" width="20.25" style="25" customWidth="1"/>
    <col min="5" max="5" width="22.875" style="25" customWidth="1"/>
    <col min="6" max="6" width="5.125" style="35" customWidth="1"/>
    <col min="7" max="7" width="11.375" style="25" customWidth="1"/>
    <col min="8" max="8" width="0.5" style="25" hidden="1" customWidth="1"/>
    <col min="9" max="9" width="3" style="25" customWidth="1"/>
    <col min="10" max="10" width="4.25" style="25" customWidth="1"/>
    <col min="11" max="11" width="3.375" style="25" customWidth="1"/>
    <col min="12" max="12" width="4.875" style="25" customWidth="1"/>
    <col min="13" max="13" width="4.5" style="25" customWidth="1"/>
    <col min="14" max="14" width="3.625" style="25" hidden="1" customWidth="1"/>
    <col min="15" max="15" width="3.875" style="25" hidden="1" customWidth="1"/>
    <col min="16" max="16" width="3.375" style="25" hidden="1" customWidth="1"/>
    <col min="17" max="17" width="5.5" style="25" customWidth="1"/>
    <col min="18" max="18" width="5.75" style="25" customWidth="1"/>
    <col min="19" max="19" width="6.625" style="25" customWidth="1"/>
    <col min="20" max="20" width="6.25" style="198" customWidth="1"/>
    <col min="21" max="22" width="6" style="198" customWidth="1"/>
    <col min="23" max="23" width="6.75" style="215" customWidth="1"/>
    <col min="24" max="24" width="7.125" style="25" customWidth="1"/>
    <col min="25" max="25" width="6.625" style="25" customWidth="1"/>
    <col min="26" max="16384" width="9" style="25"/>
  </cols>
  <sheetData>
    <row r="1" spans="1:25" s="206" customFormat="1" ht="25.5">
      <c r="A1" s="199" t="s">
        <v>15</v>
      </c>
      <c r="B1" s="199" t="s">
        <v>16</v>
      </c>
      <c r="C1" s="200" t="s">
        <v>149</v>
      </c>
      <c r="D1" s="199" t="s">
        <v>17</v>
      </c>
      <c r="E1" s="199" t="s">
        <v>18</v>
      </c>
      <c r="F1" s="199" t="s">
        <v>19</v>
      </c>
      <c r="G1" s="199" t="s">
        <v>20</v>
      </c>
      <c r="H1" s="200" t="s">
        <v>1</v>
      </c>
      <c r="I1" s="199" t="s">
        <v>21</v>
      </c>
      <c r="J1" s="199" t="s">
        <v>22</v>
      </c>
      <c r="K1" s="200" t="s">
        <v>2</v>
      </c>
      <c r="L1" s="199" t="s">
        <v>33</v>
      </c>
      <c r="M1" s="199" t="s">
        <v>34</v>
      </c>
      <c r="N1" s="201" t="s">
        <v>3</v>
      </c>
      <c r="O1" s="201" t="s">
        <v>4</v>
      </c>
      <c r="P1" s="200" t="s">
        <v>32</v>
      </c>
      <c r="Q1" s="199" t="s">
        <v>5</v>
      </c>
      <c r="R1" s="199" t="s">
        <v>6</v>
      </c>
      <c r="S1" s="202" t="s">
        <v>418</v>
      </c>
      <c r="T1" s="205" t="s">
        <v>416</v>
      </c>
      <c r="U1" s="205" t="s">
        <v>419</v>
      </c>
      <c r="V1" s="205" t="s">
        <v>417</v>
      </c>
      <c r="W1" s="203" t="s">
        <v>429</v>
      </c>
      <c r="X1" s="218" t="s">
        <v>438</v>
      </c>
      <c r="Y1" s="217" t="s">
        <v>439</v>
      </c>
    </row>
    <row r="2" spans="1:25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0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0" si="1">IF(K2=0,0,L2)</f>
        <v>45</v>
      </c>
      <c r="R2" s="16">
        <f t="shared" ref="R2:R13" si="2">IF(K2=0,0,M2/1.5)</f>
        <v>0</v>
      </c>
      <c r="S2" s="15">
        <f t="shared" ref="S2:S10" si="3">P2+Q2+R2</f>
        <v>45</v>
      </c>
      <c r="T2" s="195">
        <v>56</v>
      </c>
      <c r="U2" s="195" t="str">
        <f>IF(T2&lt;=40,"1,1",IF(AND(40&lt;T2,T2&lt;=60),"1,2","1,3"))</f>
        <v>1,2</v>
      </c>
      <c r="V2" s="195">
        <f>U2*S2</f>
        <v>54</v>
      </c>
      <c r="W2" s="158">
        <f>SUM(V2:V10)</f>
        <v>283</v>
      </c>
      <c r="X2" s="263">
        <f>SUM(V2:V19)</f>
        <v>643.5</v>
      </c>
      <c r="Y2" s="221">
        <f>X2-446</f>
        <v>197.5</v>
      </c>
    </row>
    <row r="3" spans="1:25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95">
        <v>56</v>
      </c>
      <c r="U3" s="195" t="str">
        <f t="shared" ref="U3:U5" si="4">IF(T3&lt;=40,"1,1",IF(AND(40&lt;T3,T3&lt;=60),"1,2","1,3"))</f>
        <v>1,2</v>
      </c>
      <c r="V3" s="195">
        <f t="shared" ref="V3:V10" si="5">U3*S3</f>
        <v>54</v>
      </c>
      <c r="W3" s="158"/>
      <c r="X3" s="207"/>
    </row>
    <row r="4" spans="1:25" s="26" customFormat="1" ht="15.95" customHeight="1">
      <c r="A4" s="30" t="s">
        <v>249</v>
      </c>
      <c r="B4" s="8" t="s">
        <v>435</v>
      </c>
      <c r="C4" s="9">
        <v>1</v>
      </c>
      <c r="D4" s="10" t="s">
        <v>41</v>
      </c>
      <c r="E4" s="10" t="s">
        <v>9</v>
      </c>
      <c r="F4" s="11">
        <v>6</v>
      </c>
      <c r="G4" s="11" t="s">
        <v>339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95">
        <v>37</v>
      </c>
      <c r="U4" s="195">
        <v>1</v>
      </c>
      <c r="V4" s="195">
        <f t="shared" si="5"/>
        <v>30</v>
      </c>
      <c r="W4" s="158"/>
      <c r="X4" s="207"/>
    </row>
    <row r="5" spans="1:25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95">
        <v>7</v>
      </c>
      <c r="U5" s="195" t="str">
        <f t="shared" si="4"/>
        <v>1,1</v>
      </c>
      <c r="V5" s="195">
        <f t="shared" si="5"/>
        <v>33</v>
      </c>
      <c r="W5" s="158"/>
      <c r="X5" s="164"/>
    </row>
    <row r="6" spans="1:25" s="14" customFormat="1">
      <c r="A6" s="163" t="s">
        <v>135</v>
      </c>
      <c r="B6" s="8" t="s">
        <v>323</v>
      </c>
      <c r="C6" s="9">
        <v>1</v>
      </c>
      <c r="D6" s="10" t="s">
        <v>41</v>
      </c>
      <c r="E6" s="14" t="s">
        <v>340</v>
      </c>
      <c r="F6" s="9">
        <v>5</v>
      </c>
      <c r="G6" s="11" t="s">
        <v>276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0" si="6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95">
        <v>60</v>
      </c>
      <c r="U6" s="195" t="str">
        <f>IF(T6&lt;=30,"1,1",IF(AND(30&lt;T6,T6&lt;=35),"1,2","1,3"))</f>
        <v>1,3</v>
      </c>
      <c r="V6" s="195">
        <f t="shared" si="5"/>
        <v>26</v>
      </c>
      <c r="W6" s="158"/>
      <c r="X6" s="164"/>
    </row>
    <row r="7" spans="1:25" s="48" customFormat="1">
      <c r="A7" s="97" t="s">
        <v>134</v>
      </c>
      <c r="B7" s="46" t="s">
        <v>352</v>
      </c>
      <c r="C7" s="47">
        <v>1</v>
      </c>
      <c r="D7" s="92" t="s">
        <v>41</v>
      </c>
      <c r="E7" s="48" t="s">
        <v>329</v>
      </c>
      <c r="F7" s="47" t="s">
        <v>279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6"/>
        <v>5</v>
      </c>
      <c r="Q7" s="52">
        <f t="shared" si="1"/>
        <v>0</v>
      </c>
      <c r="R7" s="90">
        <f t="shared" si="2"/>
        <v>20</v>
      </c>
      <c r="S7" s="52">
        <f t="shared" si="3"/>
        <v>20</v>
      </c>
      <c r="T7" s="195">
        <v>32</v>
      </c>
      <c r="U7" s="195" t="str">
        <f>IF(T7&lt;=30,"1","1,1")</f>
        <v>1,1</v>
      </c>
      <c r="V7" s="195">
        <f t="shared" si="5"/>
        <v>22</v>
      </c>
      <c r="W7" s="160"/>
      <c r="X7" s="86"/>
    </row>
    <row r="8" spans="1:25" s="48" customFormat="1">
      <c r="A8" s="97" t="s">
        <v>134</v>
      </c>
      <c r="B8" s="46" t="s">
        <v>353</v>
      </c>
      <c r="C8" s="47">
        <v>1</v>
      </c>
      <c r="D8" s="92" t="s">
        <v>41</v>
      </c>
      <c r="E8" s="48" t="s">
        <v>329</v>
      </c>
      <c r="F8" s="47" t="s">
        <v>279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6"/>
        <v>5</v>
      </c>
      <c r="Q8" s="52">
        <f t="shared" si="1"/>
        <v>0</v>
      </c>
      <c r="R8" s="90">
        <f t="shared" si="2"/>
        <v>20</v>
      </c>
      <c r="S8" s="52">
        <f t="shared" si="3"/>
        <v>20</v>
      </c>
      <c r="T8" s="195">
        <v>32</v>
      </c>
      <c r="U8" s="195" t="str">
        <f t="shared" ref="U8:U10" si="7">IF(T8&lt;=30,"1","1,1")</f>
        <v>1,1</v>
      </c>
      <c r="V8" s="195">
        <f t="shared" si="5"/>
        <v>22</v>
      </c>
      <c r="W8" s="160"/>
      <c r="X8" s="86"/>
    </row>
    <row r="9" spans="1:25" s="14" customFormat="1">
      <c r="A9" s="163" t="s">
        <v>134</v>
      </c>
      <c r="B9" s="8" t="s">
        <v>356</v>
      </c>
      <c r="C9" s="9">
        <v>1</v>
      </c>
      <c r="D9" s="10" t="s">
        <v>41</v>
      </c>
      <c r="E9" s="14" t="s">
        <v>341</v>
      </c>
      <c r="F9" s="9" t="s">
        <v>279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6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95">
        <v>30</v>
      </c>
      <c r="U9" s="195" t="str">
        <f t="shared" si="7"/>
        <v>1</v>
      </c>
      <c r="V9" s="195">
        <f t="shared" si="5"/>
        <v>20</v>
      </c>
      <c r="W9" s="158"/>
      <c r="X9" s="164"/>
    </row>
    <row r="10" spans="1:25" s="14" customFormat="1">
      <c r="A10" s="163" t="s">
        <v>134</v>
      </c>
      <c r="B10" s="8" t="s">
        <v>357</v>
      </c>
      <c r="C10" s="9">
        <v>1</v>
      </c>
      <c r="D10" s="10" t="s">
        <v>41</v>
      </c>
      <c r="E10" s="14" t="s">
        <v>341</v>
      </c>
      <c r="F10" s="9" t="s">
        <v>279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6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95">
        <v>31</v>
      </c>
      <c r="U10" s="195" t="str">
        <f t="shared" si="7"/>
        <v>1,1</v>
      </c>
      <c r="V10" s="195">
        <f t="shared" si="5"/>
        <v>22</v>
      </c>
      <c r="W10" s="158"/>
      <c r="X10" s="164"/>
    </row>
    <row r="11" spans="1:25" s="14" customFormat="1">
      <c r="A11" s="163"/>
      <c r="B11" s="8"/>
      <c r="C11" s="9"/>
      <c r="D11" s="10" t="s">
        <v>41</v>
      </c>
      <c r="E11" s="14" t="s">
        <v>436</v>
      </c>
      <c r="F11" s="9"/>
      <c r="G11" s="11"/>
      <c r="H11" s="9"/>
      <c r="I11" s="9"/>
      <c r="J11" s="9"/>
      <c r="K11" s="9"/>
      <c r="L11" s="9"/>
      <c r="M11" s="9"/>
      <c r="N11" s="12"/>
      <c r="O11" s="13"/>
      <c r="Q11" s="15"/>
      <c r="R11" s="16"/>
      <c r="S11" s="15"/>
      <c r="T11" s="195"/>
      <c r="U11" s="195"/>
      <c r="V11" s="195">
        <v>54</v>
      </c>
      <c r="W11" s="158"/>
      <c r="X11" s="164"/>
    </row>
    <row r="12" spans="1:25" s="108" customFormat="1" ht="15.95" customHeight="1">
      <c r="A12" s="225" t="s">
        <v>249</v>
      </c>
      <c r="B12" s="226" t="s">
        <v>150</v>
      </c>
      <c r="C12" s="227">
        <v>2</v>
      </c>
      <c r="D12" s="228" t="s">
        <v>41</v>
      </c>
      <c r="E12" s="229" t="s">
        <v>151</v>
      </c>
      <c r="F12" s="227" t="s">
        <v>80</v>
      </c>
      <c r="G12" s="230" t="s">
        <v>36</v>
      </c>
      <c r="H12" s="227"/>
      <c r="I12" s="227">
        <v>23</v>
      </c>
      <c r="J12" s="227">
        <v>27</v>
      </c>
      <c r="K12" s="227">
        <f t="shared" ref="K12:K17" si="8">J12-I12+1</f>
        <v>5</v>
      </c>
      <c r="L12" s="227"/>
      <c r="M12" s="227">
        <v>60</v>
      </c>
      <c r="N12" s="231">
        <f t="shared" ref="N12:N17" si="9">L12/K12</f>
        <v>0</v>
      </c>
      <c r="O12" s="232">
        <f t="shared" ref="O12:O17" si="10">M12/6</f>
        <v>10</v>
      </c>
      <c r="P12" s="229"/>
      <c r="Q12" s="233">
        <f t="shared" ref="Q12:Q17" si="11">IF(K12=0,0,L12)</f>
        <v>0</v>
      </c>
      <c r="R12" s="234">
        <f t="shared" si="2"/>
        <v>40</v>
      </c>
      <c r="S12" s="233">
        <f t="shared" ref="S12:S17" si="12">P12+Q12+R12</f>
        <v>40</v>
      </c>
      <c r="T12" s="235">
        <v>28</v>
      </c>
      <c r="U12" s="235">
        <v>1</v>
      </c>
      <c r="V12" s="235">
        <f>U12*S12</f>
        <v>40</v>
      </c>
      <c r="W12" s="158"/>
      <c r="X12" s="208"/>
    </row>
    <row r="13" spans="1:25" s="108" customFormat="1" ht="15.95" customHeight="1">
      <c r="A13" s="225" t="s">
        <v>249</v>
      </c>
      <c r="B13" s="226" t="s">
        <v>152</v>
      </c>
      <c r="C13" s="227">
        <v>2</v>
      </c>
      <c r="D13" s="228" t="s">
        <v>41</v>
      </c>
      <c r="E13" s="229" t="s">
        <v>151</v>
      </c>
      <c r="F13" s="227" t="s">
        <v>80</v>
      </c>
      <c r="G13" s="230" t="s">
        <v>37</v>
      </c>
      <c r="H13" s="227"/>
      <c r="I13" s="227">
        <v>23</v>
      </c>
      <c r="J13" s="227">
        <v>27</v>
      </c>
      <c r="K13" s="227">
        <f t="shared" si="8"/>
        <v>5</v>
      </c>
      <c r="L13" s="227"/>
      <c r="M13" s="227">
        <v>60</v>
      </c>
      <c r="N13" s="231">
        <f t="shared" si="9"/>
        <v>0</v>
      </c>
      <c r="O13" s="232">
        <f t="shared" si="10"/>
        <v>10</v>
      </c>
      <c r="P13" s="229"/>
      <c r="Q13" s="233">
        <f t="shared" si="11"/>
        <v>0</v>
      </c>
      <c r="R13" s="234">
        <f t="shared" si="2"/>
        <v>40</v>
      </c>
      <c r="S13" s="233">
        <f t="shared" si="12"/>
        <v>40</v>
      </c>
      <c r="T13" s="235">
        <v>28</v>
      </c>
      <c r="U13" s="235">
        <v>1</v>
      </c>
      <c r="V13" s="235">
        <f t="shared" ref="V13:V17" si="13">U13*S13</f>
        <v>40</v>
      </c>
      <c r="W13" s="158"/>
      <c r="X13" s="208"/>
    </row>
    <row r="14" spans="1:25" s="108" customFormat="1" ht="15.95" customHeight="1">
      <c r="A14" s="225" t="s">
        <v>249</v>
      </c>
      <c r="B14" s="226" t="s">
        <v>155</v>
      </c>
      <c r="C14" s="227">
        <v>2</v>
      </c>
      <c r="D14" s="228" t="s">
        <v>41</v>
      </c>
      <c r="E14" s="228" t="s">
        <v>9</v>
      </c>
      <c r="F14" s="227">
        <v>2</v>
      </c>
      <c r="G14" s="230" t="s">
        <v>75</v>
      </c>
      <c r="H14" s="227"/>
      <c r="I14" s="227">
        <v>28</v>
      </c>
      <c r="J14" s="227">
        <v>37</v>
      </c>
      <c r="K14" s="227">
        <f t="shared" si="8"/>
        <v>10</v>
      </c>
      <c r="L14" s="227">
        <v>30</v>
      </c>
      <c r="M14" s="227"/>
      <c r="N14" s="231">
        <f t="shared" si="9"/>
        <v>3</v>
      </c>
      <c r="O14" s="232"/>
      <c r="P14" s="229"/>
      <c r="Q14" s="233">
        <f t="shared" si="11"/>
        <v>30</v>
      </c>
      <c r="R14" s="234">
        <f t="shared" ref="R14:R17" si="14">IF(K14=0,0,M14/1.5)</f>
        <v>0</v>
      </c>
      <c r="S14" s="233">
        <f t="shared" si="12"/>
        <v>30</v>
      </c>
      <c r="T14" s="236">
        <v>23</v>
      </c>
      <c r="U14" s="236">
        <v>1.1000000000000001</v>
      </c>
      <c r="V14" s="235">
        <f t="shared" si="13"/>
        <v>33</v>
      </c>
      <c r="W14" s="158"/>
      <c r="X14" s="208"/>
    </row>
    <row r="15" spans="1:25" s="108" customFormat="1" ht="15.95" customHeight="1">
      <c r="A15" s="225" t="s">
        <v>249</v>
      </c>
      <c r="B15" s="226" t="s">
        <v>156</v>
      </c>
      <c r="C15" s="227">
        <v>2</v>
      </c>
      <c r="D15" s="228" t="s">
        <v>41</v>
      </c>
      <c r="E15" s="228" t="s">
        <v>9</v>
      </c>
      <c r="F15" s="227">
        <v>2</v>
      </c>
      <c r="G15" s="230" t="s">
        <v>83</v>
      </c>
      <c r="H15" s="227"/>
      <c r="I15" s="227">
        <v>28</v>
      </c>
      <c r="J15" s="227">
        <v>37</v>
      </c>
      <c r="K15" s="227">
        <f t="shared" si="8"/>
        <v>10</v>
      </c>
      <c r="L15" s="227">
        <v>30</v>
      </c>
      <c r="M15" s="227"/>
      <c r="N15" s="231">
        <f t="shared" si="9"/>
        <v>3</v>
      </c>
      <c r="O15" s="232"/>
      <c r="P15" s="229"/>
      <c r="Q15" s="233">
        <f t="shared" si="11"/>
        <v>30</v>
      </c>
      <c r="R15" s="234">
        <f t="shared" si="14"/>
        <v>0</v>
      </c>
      <c r="S15" s="233">
        <f t="shared" si="12"/>
        <v>30</v>
      </c>
      <c r="T15" s="236">
        <v>33</v>
      </c>
      <c r="U15" s="236">
        <v>1.1000000000000001</v>
      </c>
      <c r="V15" s="235">
        <f t="shared" si="13"/>
        <v>33</v>
      </c>
      <c r="W15" s="158"/>
      <c r="X15" s="208"/>
    </row>
    <row r="16" spans="1:25" s="108" customFormat="1" ht="15.95" customHeight="1">
      <c r="A16" s="225" t="s">
        <v>249</v>
      </c>
      <c r="B16" s="226" t="s">
        <v>157</v>
      </c>
      <c r="C16" s="227">
        <v>2</v>
      </c>
      <c r="D16" s="228" t="s">
        <v>41</v>
      </c>
      <c r="E16" s="228" t="s">
        <v>9</v>
      </c>
      <c r="F16" s="227">
        <v>3</v>
      </c>
      <c r="G16" s="230" t="s">
        <v>75</v>
      </c>
      <c r="H16" s="227"/>
      <c r="I16" s="227">
        <v>28</v>
      </c>
      <c r="J16" s="227">
        <v>37</v>
      </c>
      <c r="K16" s="227">
        <f t="shared" si="8"/>
        <v>10</v>
      </c>
      <c r="L16" s="227">
        <v>30</v>
      </c>
      <c r="M16" s="227"/>
      <c r="N16" s="231">
        <f t="shared" si="9"/>
        <v>3</v>
      </c>
      <c r="O16" s="232">
        <f t="shared" si="10"/>
        <v>0</v>
      </c>
      <c r="P16" s="229"/>
      <c r="Q16" s="233">
        <f t="shared" si="11"/>
        <v>30</v>
      </c>
      <c r="R16" s="234">
        <f t="shared" si="14"/>
        <v>0</v>
      </c>
      <c r="S16" s="233">
        <f t="shared" si="12"/>
        <v>30</v>
      </c>
      <c r="T16" s="236">
        <v>59</v>
      </c>
      <c r="U16" s="236">
        <v>1.2</v>
      </c>
      <c r="V16" s="235">
        <f t="shared" si="13"/>
        <v>36</v>
      </c>
      <c r="W16" s="158"/>
      <c r="X16" s="208"/>
    </row>
    <row r="17" spans="1:25" s="108" customFormat="1" ht="15.95" customHeight="1">
      <c r="A17" s="225" t="s">
        <v>249</v>
      </c>
      <c r="B17" s="226" t="s">
        <v>158</v>
      </c>
      <c r="C17" s="227">
        <v>2</v>
      </c>
      <c r="D17" s="228" t="s">
        <v>41</v>
      </c>
      <c r="E17" s="228" t="s">
        <v>9</v>
      </c>
      <c r="F17" s="227">
        <v>3</v>
      </c>
      <c r="G17" s="230" t="s">
        <v>83</v>
      </c>
      <c r="H17" s="227"/>
      <c r="I17" s="227">
        <v>28</v>
      </c>
      <c r="J17" s="227">
        <v>37</v>
      </c>
      <c r="K17" s="227">
        <f t="shared" si="8"/>
        <v>10</v>
      </c>
      <c r="L17" s="227">
        <v>30</v>
      </c>
      <c r="M17" s="227"/>
      <c r="N17" s="231">
        <f t="shared" si="9"/>
        <v>3</v>
      </c>
      <c r="O17" s="232">
        <f t="shared" si="10"/>
        <v>0</v>
      </c>
      <c r="P17" s="229"/>
      <c r="Q17" s="233">
        <f t="shared" si="11"/>
        <v>30</v>
      </c>
      <c r="R17" s="234">
        <f t="shared" si="14"/>
        <v>0</v>
      </c>
      <c r="S17" s="233">
        <f t="shared" si="12"/>
        <v>30</v>
      </c>
      <c r="T17" s="236">
        <v>62</v>
      </c>
      <c r="U17" s="236">
        <v>1.3</v>
      </c>
      <c r="V17" s="235">
        <f t="shared" si="13"/>
        <v>39</v>
      </c>
      <c r="W17" s="158"/>
      <c r="X17" s="208"/>
    </row>
    <row r="18" spans="1:25" s="108" customFormat="1" ht="15.95" customHeight="1">
      <c r="A18" s="225" t="s">
        <v>249</v>
      </c>
      <c r="B18" s="226" t="s">
        <v>147</v>
      </c>
      <c r="C18" s="227">
        <v>2</v>
      </c>
      <c r="D18" s="228" t="s">
        <v>41</v>
      </c>
      <c r="E18" s="229" t="s">
        <v>117</v>
      </c>
      <c r="F18" s="230">
        <v>6</v>
      </c>
      <c r="G18" s="230" t="s">
        <v>204</v>
      </c>
      <c r="H18" s="227"/>
      <c r="I18" s="227">
        <v>23</v>
      </c>
      <c r="J18" s="227">
        <v>37</v>
      </c>
      <c r="K18" s="227">
        <f>J18-I18+1</f>
        <v>15</v>
      </c>
      <c r="L18" s="227">
        <v>45</v>
      </c>
      <c r="M18" s="227"/>
      <c r="N18" s="231">
        <f>L18/K18</f>
        <v>3</v>
      </c>
      <c r="O18" s="232">
        <f>M18/6</f>
        <v>0</v>
      </c>
      <c r="P18" s="229"/>
      <c r="Q18" s="233">
        <f>IF(K18=0,0,L18)</f>
        <v>45</v>
      </c>
      <c r="R18" s="234">
        <f>IF(K18=0,0,M18/1.5)</f>
        <v>0</v>
      </c>
      <c r="S18" s="233">
        <f>P18+Q18+R18</f>
        <v>45</v>
      </c>
      <c r="T18" s="236">
        <v>7</v>
      </c>
      <c r="U18" s="236">
        <v>1.1000000000000001</v>
      </c>
      <c r="V18" s="235">
        <f>U18*S18</f>
        <v>49.500000000000007</v>
      </c>
      <c r="W18" s="158"/>
      <c r="X18" s="208"/>
    </row>
    <row r="19" spans="1:25" s="27" customFormat="1">
      <c r="A19" s="237"/>
      <c r="B19" s="238" t="s">
        <v>277</v>
      </c>
      <c r="C19" s="239">
        <v>2</v>
      </c>
      <c r="D19" s="228" t="s">
        <v>41</v>
      </c>
      <c r="E19" s="240" t="s">
        <v>443</v>
      </c>
      <c r="F19" s="241">
        <v>6</v>
      </c>
      <c r="G19" s="241" t="s">
        <v>83</v>
      </c>
      <c r="H19" s="239"/>
      <c r="I19" s="239">
        <v>27</v>
      </c>
      <c r="J19" s="239">
        <v>36</v>
      </c>
      <c r="K19" s="239">
        <f t="shared" ref="K19" si="15">J19-I19+1</f>
        <v>10</v>
      </c>
      <c r="L19" s="239">
        <v>30</v>
      </c>
      <c r="M19" s="239"/>
      <c r="N19" s="242">
        <f t="shared" ref="N19" si="16">L19/K19</f>
        <v>3</v>
      </c>
      <c r="O19" s="243">
        <f>M19/5</f>
        <v>0</v>
      </c>
      <c r="P19" s="240"/>
      <c r="Q19" s="244">
        <f t="shared" ref="Q19" si="17">IF(K19=0,0,L19)</f>
        <v>30</v>
      </c>
      <c r="R19" s="245">
        <f t="shared" ref="R19" si="18">IF(K19=0,0,M19/1.5)</f>
        <v>0</v>
      </c>
      <c r="S19" s="244">
        <f t="shared" ref="S19" si="19">P19+Q19+R19</f>
        <v>30</v>
      </c>
      <c r="T19" s="235">
        <v>60</v>
      </c>
      <c r="U19" s="235">
        <v>1.2</v>
      </c>
      <c r="V19" s="235">
        <f t="shared" ref="V19" si="20">U19*S19</f>
        <v>36</v>
      </c>
      <c r="W19" s="158"/>
      <c r="X19" s="56"/>
    </row>
    <row r="20" spans="1:25" s="204" customFormat="1" ht="25.5">
      <c r="A20" s="199" t="s">
        <v>15</v>
      </c>
      <c r="B20" s="199" t="s">
        <v>16</v>
      </c>
      <c r="C20" s="200" t="s">
        <v>149</v>
      </c>
      <c r="D20" s="199" t="s">
        <v>17</v>
      </c>
      <c r="E20" s="199" t="s">
        <v>18</v>
      </c>
      <c r="F20" s="199" t="s">
        <v>19</v>
      </c>
      <c r="G20" s="199" t="s">
        <v>20</v>
      </c>
      <c r="H20" s="200" t="s">
        <v>1</v>
      </c>
      <c r="I20" s="199" t="s">
        <v>21</v>
      </c>
      <c r="J20" s="199" t="s">
        <v>22</v>
      </c>
      <c r="K20" s="200" t="s">
        <v>2</v>
      </c>
      <c r="L20" s="199" t="s">
        <v>33</v>
      </c>
      <c r="M20" s="199" t="s">
        <v>34</v>
      </c>
      <c r="N20" s="201" t="s">
        <v>3</v>
      </c>
      <c r="O20" s="201" t="s">
        <v>4</v>
      </c>
      <c r="P20" s="200" t="s">
        <v>32</v>
      </c>
      <c r="Q20" s="199" t="s">
        <v>5</v>
      </c>
      <c r="R20" s="199" t="s">
        <v>6</v>
      </c>
      <c r="S20" s="202" t="s">
        <v>418</v>
      </c>
      <c r="T20" s="205" t="s">
        <v>416</v>
      </c>
      <c r="U20" s="205" t="s">
        <v>419</v>
      </c>
      <c r="V20" s="205" t="s">
        <v>420</v>
      </c>
      <c r="W20" s="203" t="s">
        <v>429</v>
      </c>
      <c r="X20" s="218" t="s">
        <v>438</v>
      </c>
      <c r="Y20" s="217" t="s">
        <v>439</v>
      </c>
    </row>
    <row r="21" spans="1:25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95">
        <v>37</v>
      </c>
      <c r="U21" s="195">
        <v>1</v>
      </c>
      <c r="V21" s="195">
        <f>U21*S21</f>
        <v>30</v>
      </c>
      <c r="W21" s="158">
        <f>SUM(V21:V23)</f>
        <v>132</v>
      </c>
      <c r="X21" s="263">
        <f>SUM(V21:V32)</f>
        <v>650</v>
      </c>
      <c r="Y21" s="221">
        <f>X21-446</f>
        <v>204</v>
      </c>
    </row>
    <row r="22" spans="1:25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404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95">
        <v>57</v>
      </c>
      <c r="U22" s="195" t="str">
        <f>IF(T22&lt;=40,"1,1",IF(AND(40&lt;T22,T22&lt;=60),"1,2","1,3"))</f>
        <v>1,2</v>
      </c>
      <c r="V22" s="195">
        <f t="shared" ref="V22:V23" si="21">U22*S22</f>
        <v>54</v>
      </c>
      <c r="W22" s="158"/>
      <c r="X22" s="207"/>
    </row>
    <row r="23" spans="1:25" s="14" customFormat="1">
      <c r="A23" s="163" t="s">
        <v>135</v>
      </c>
      <c r="B23" s="8" t="s">
        <v>275</v>
      </c>
      <c r="C23" s="9">
        <v>1</v>
      </c>
      <c r="D23" s="10" t="s">
        <v>24</v>
      </c>
      <c r="E23" s="14" t="s">
        <v>99</v>
      </c>
      <c r="F23" s="9">
        <v>3</v>
      </c>
      <c r="G23" s="11" t="s">
        <v>276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/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95">
        <v>62</v>
      </c>
      <c r="U23" s="195" t="str">
        <f>IF(T23&lt;=30,"1",IF(AND(30&lt;T23,T23&lt;=35),"1,1","1,2"))</f>
        <v>1,2</v>
      </c>
      <c r="V23" s="195">
        <f t="shared" si="21"/>
        <v>48</v>
      </c>
      <c r="W23" s="158"/>
      <c r="X23" s="164"/>
    </row>
    <row r="24" spans="1:25" s="14" customFormat="1">
      <c r="A24" s="163"/>
      <c r="B24" s="8"/>
      <c r="C24" s="9"/>
      <c r="D24" s="10" t="s">
        <v>24</v>
      </c>
      <c r="E24" s="14" t="s">
        <v>437</v>
      </c>
      <c r="F24" s="9"/>
      <c r="G24" s="11"/>
      <c r="H24" s="9"/>
      <c r="I24" s="9"/>
      <c r="J24" s="9"/>
      <c r="K24" s="9"/>
      <c r="L24" s="9"/>
      <c r="M24" s="9"/>
      <c r="N24" s="12"/>
      <c r="O24" s="13"/>
      <c r="Q24" s="15"/>
      <c r="R24" s="16"/>
      <c r="S24" s="15"/>
      <c r="T24" s="195"/>
      <c r="U24" s="195"/>
      <c r="V24" s="195">
        <v>200</v>
      </c>
      <c r="W24" s="158"/>
      <c r="X24" s="164"/>
    </row>
    <row r="25" spans="1:25" s="110" customFormat="1">
      <c r="A25" s="225" t="s">
        <v>248</v>
      </c>
      <c r="B25" s="226" t="s">
        <v>435</v>
      </c>
      <c r="C25" s="227">
        <v>2</v>
      </c>
      <c r="D25" s="228" t="s">
        <v>24</v>
      </c>
      <c r="E25" s="246" t="s">
        <v>168</v>
      </c>
      <c r="F25" s="230" t="s">
        <v>77</v>
      </c>
      <c r="G25" s="230" t="s">
        <v>37</v>
      </c>
      <c r="H25" s="227"/>
      <c r="I25" s="227">
        <v>23</v>
      </c>
      <c r="J25" s="227">
        <v>27</v>
      </c>
      <c r="K25" s="227">
        <f>J25-I25+1</f>
        <v>5</v>
      </c>
      <c r="L25" s="227"/>
      <c r="M25" s="227">
        <v>60</v>
      </c>
      <c r="N25" s="231">
        <f>L25/K25</f>
        <v>0</v>
      </c>
      <c r="O25" s="232">
        <v>0</v>
      </c>
      <c r="P25" s="229"/>
      <c r="Q25" s="233"/>
      <c r="R25" s="234">
        <f>IF(K25=0,0,M25/1.5)</f>
        <v>40</v>
      </c>
      <c r="S25" s="233">
        <f>P25+Q25+R25</f>
        <v>40</v>
      </c>
      <c r="T25" s="235">
        <v>37</v>
      </c>
      <c r="U25" s="235">
        <v>1</v>
      </c>
      <c r="V25" s="235">
        <f>U25*S25</f>
        <v>40</v>
      </c>
      <c r="W25" s="160"/>
      <c r="X25" s="211"/>
    </row>
    <row r="26" spans="1:25" s="108" customFormat="1" ht="15.95" customHeight="1">
      <c r="A26" s="225" t="s">
        <v>248</v>
      </c>
      <c r="B26" s="226" t="s">
        <v>161</v>
      </c>
      <c r="C26" s="227">
        <v>2</v>
      </c>
      <c r="D26" s="228" t="s">
        <v>24</v>
      </c>
      <c r="E26" s="247" t="s">
        <v>162</v>
      </c>
      <c r="F26" s="230">
        <v>4</v>
      </c>
      <c r="G26" s="230" t="s">
        <v>83</v>
      </c>
      <c r="H26" s="227"/>
      <c r="I26" s="227">
        <v>23</v>
      </c>
      <c r="J26" s="227">
        <v>37</v>
      </c>
      <c r="K26" s="227">
        <f t="shared" ref="K26:K30" si="22">J26-I26+1</f>
        <v>15</v>
      </c>
      <c r="L26" s="227">
        <v>45</v>
      </c>
      <c r="M26" s="227"/>
      <c r="N26" s="231">
        <f t="shared" ref="N26:N30" si="23">L26/K26</f>
        <v>3</v>
      </c>
      <c r="O26" s="232">
        <f t="shared" ref="O26:O30" si="24">M26/5</f>
        <v>0</v>
      </c>
      <c r="P26" s="229"/>
      <c r="Q26" s="233">
        <f t="shared" ref="Q26:Q30" si="25">IF(K26=0,0,L26)</f>
        <v>45</v>
      </c>
      <c r="R26" s="234">
        <f t="shared" ref="R26:R30" si="26">IF(K26=0,0,M26/1.5)</f>
        <v>0</v>
      </c>
      <c r="S26" s="233">
        <f t="shared" ref="S26:S30" si="27">P26+Q26+R26</f>
        <v>45</v>
      </c>
      <c r="T26" s="235">
        <v>29</v>
      </c>
      <c r="U26" s="235">
        <v>1</v>
      </c>
      <c r="V26" s="235">
        <f t="shared" ref="V26:V32" si="28">U26*S26</f>
        <v>45</v>
      </c>
      <c r="W26" s="158"/>
      <c r="X26" s="208"/>
    </row>
    <row r="27" spans="1:25" s="108" customFormat="1" ht="15.95" customHeight="1">
      <c r="A27" s="225" t="s">
        <v>248</v>
      </c>
      <c r="B27" s="226" t="s">
        <v>167</v>
      </c>
      <c r="C27" s="227">
        <v>2</v>
      </c>
      <c r="D27" s="228" t="s">
        <v>24</v>
      </c>
      <c r="E27" s="229" t="s">
        <v>151</v>
      </c>
      <c r="F27" s="227" t="s">
        <v>78</v>
      </c>
      <c r="G27" s="230" t="s">
        <v>36</v>
      </c>
      <c r="H27" s="227"/>
      <c r="I27" s="227">
        <v>23</v>
      </c>
      <c r="J27" s="227">
        <v>27</v>
      </c>
      <c r="K27" s="227">
        <f>J27-I27+1</f>
        <v>5</v>
      </c>
      <c r="L27" s="227"/>
      <c r="M27" s="227">
        <v>60</v>
      </c>
      <c r="N27" s="231">
        <f>L27/K27</f>
        <v>0</v>
      </c>
      <c r="O27" s="232">
        <f>M27/6</f>
        <v>10</v>
      </c>
      <c r="P27" s="229"/>
      <c r="Q27" s="233">
        <f>IF(K27=0,0,L27)</f>
        <v>0</v>
      </c>
      <c r="R27" s="234">
        <f>IF(K27=0,0,M27/1.5)</f>
        <v>40</v>
      </c>
      <c r="S27" s="233">
        <f>P27+Q27+R27</f>
        <v>40</v>
      </c>
      <c r="T27" s="235">
        <v>28</v>
      </c>
      <c r="U27" s="235">
        <v>1</v>
      </c>
      <c r="V27" s="235">
        <f t="shared" si="28"/>
        <v>40</v>
      </c>
      <c r="W27" s="158"/>
      <c r="X27" s="208"/>
    </row>
    <row r="28" spans="1:25" s="108" customFormat="1" ht="15.95" customHeight="1">
      <c r="A28" s="225" t="s">
        <v>248</v>
      </c>
      <c r="B28" s="226" t="s">
        <v>164</v>
      </c>
      <c r="C28" s="227">
        <v>2</v>
      </c>
      <c r="D28" s="228" t="s">
        <v>24</v>
      </c>
      <c r="E28" s="229" t="s">
        <v>151</v>
      </c>
      <c r="F28" s="227" t="s">
        <v>78</v>
      </c>
      <c r="G28" s="230" t="s">
        <v>37</v>
      </c>
      <c r="H28" s="227"/>
      <c r="I28" s="227">
        <v>23</v>
      </c>
      <c r="J28" s="227">
        <v>27</v>
      </c>
      <c r="K28" s="227">
        <f>J28-I28+1</f>
        <v>5</v>
      </c>
      <c r="L28" s="227"/>
      <c r="M28" s="227">
        <v>60</v>
      </c>
      <c r="N28" s="231">
        <f>L28/K28</f>
        <v>0</v>
      </c>
      <c r="O28" s="232">
        <f>M28/6</f>
        <v>10</v>
      </c>
      <c r="P28" s="229"/>
      <c r="Q28" s="233">
        <f>IF(K28=0,0,L28)</f>
        <v>0</v>
      </c>
      <c r="R28" s="234">
        <f>IF(K28=0,0,M28/1.5)</f>
        <v>40</v>
      </c>
      <c r="S28" s="233">
        <f>P28+Q28+R28</f>
        <v>40</v>
      </c>
      <c r="T28" s="235">
        <v>28</v>
      </c>
      <c r="U28" s="235">
        <v>1</v>
      </c>
      <c r="V28" s="235">
        <f t="shared" si="28"/>
        <v>40</v>
      </c>
      <c r="W28" s="158"/>
      <c r="X28" s="208"/>
    </row>
    <row r="29" spans="1:25" s="108" customFormat="1" ht="15.95" customHeight="1">
      <c r="A29" s="225" t="s">
        <v>248</v>
      </c>
      <c r="B29" s="226" t="s">
        <v>167</v>
      </c>
      <c r="C29" s="227">
        <v>2</v>
      </c>
      <c r="D29" s="228" t="s">
        <v>24</v>
      </c>
      <c r="E29" s="247" t="s">
        <v>433</v>
      </c>
      <c r="F29" s="227" t="s">
        <v>78</v>
      </c>
      <c r="G29" s="230" t="s">
        <v>36</v>
      </c>
      <c r="H29" s="227"/>
      <c r="I29" s="227">
        <v>28</v>
      </c>
      <c r="J29" s="227">
        <v>32</v>
      </c>
      <c r="K29" s="227">
        <f t="shared" si="22"/>
        <v>5</v>
      </c>
      <c r="L29" s="227"/>
      <c r="M29" s="227">
        <v>60</v>
      </c>
      <c r="N29" s="231">
        <f t="shared" si="23"/>
        <v>0</v>
      </c>
      <c r="O29" s="232">
        <f t="shared" si="24"/>
        <v>12</v>
      </c>
      <c r="P29" s="229"/>
      <c r="Q29" s="233">
        <f t="shared" si="25"/>
        <v>0</v>
      </c>
      <c r="R29" s="234">
        <f t="shared" si="26"/>
        <v>40</v>
      </c>
      <c r="S29" s="233">
        <f t="shared" si="27"/>
        <v>40</v>
      </c>
      <c r="T29" s="235">
        <v>28</v>
      </c>
      <c r="U29" s="235">
        <v>1</v>
      </c>
      <c r="V29" s="235">
        <f t="shared" si="28"/>
        <v>40</v>
      </c>
      <c r="W29" s="158"/>
      <c r="X29" s="208"/>
    </row>
    <row r="30" spans="1:25" s="108" customFormat="1" ht="15.95" customHeight="1">
      <c r="A30" s="225" t="s">
        <v>248</v>
      </c>
      <c r="B30" s="226" t="s">
        <v>164</v>
      </c>
      <c r="C30" s="227">
        <v>2</v>
      </c>
      <c r="D30" s="228" t="s">
        <v>24</v>
      </c>
      <c r="E30" s="247" t="s">
        <v>433</v>
      </c>
      <c r="F30" s="227" t="s">
        <v>78</v>
      </c>
      <c r="G30" s="230" t="s">
        <v>37</v>
      </c>
      <c r="H30" s="227"/>
      <c r="I30" s="227">
        <v>28</v>
      </c>
      <c r="J30" s="227">
        <v>32</v>
      </c>
      <c r="K30" s="227">
        <f t="shared" si="22"/>
        <v>5</v>
      </c>
      <c r="L30" s="227"/>
      <c r="M30" s="227">
        <v>60</v>
      </c>
      <c r="N30" s="231">
        <f t="shared" si="23"/>
        <v>0</v>
      </c>
      <c r="O30" s="232">
        <f t="shared" si="24"/>
        <v>12</v>
      </c>
      <c r="P30" s="229"/>
      <c r="Q30" s="233">
        <f t="shared" si="25"/>
        <v>0</v>
      </c>
      <c r="R30" s="234">
        <f t="shared" si="26"/>
        <v>40</v>
      </c>
      <c r="S30" s="233">
        <f t="shared" si="27"/>
        <v>40</v>
      </c>
      <c r="T30" s="235">
        <v>28</v>
      </c>
      <c r="U30" s="235">
        <v>1</v>
      </c>
      <c r="V30" s="235">
        <f t="shared" si="28"/>
        <v>40</v>
      </c>
      <c r="W30" s="158"/>
      <c r="X30" s="208"/>
    </row>
    <row r="31" spans="1:25" s="108" customFormat="1" ht="15.95" customHeight="1">
      <c r="A31" s="225" t="s">
        <v>248</v>
      </c>
      <c r="B31" s="226" t="s">
        <v>147</v>
      </c>
      <c r="C31" s="227">
        <v>2</v>
      </c>
      <c r="D31" s="228" t="s">
        <v>24</v>
      </c>
      <c r="E31" s="247" t="s">
        <v>168</v>
      </c>
      <c r="F31" s="230">
        <v>4</v>
      </c>
      <c r="G31" s="230" t="s">
        <v>276</v>
      </c>
      <c r="H31" s="227"/>
      <c r="I31" s="227">
        <v>23</v>
      </c>
      <c r="J31" s="227">
        <v>32</v>
      </c>
      <c r="K31" s="227">
        <f>J31-I31+1</f>
        <v>10</v>
      </c>
      <c r="L31" s="227"/>
      <c r="M31" s="227">
        <v>60</v>
      </c>
      <c r="N31" s="231">
        <f>L31/K31</f>
        <v>0</v>
      </c>
      <c r="O31" s="232">
        <f>M31/5</f>
        <v>12</v>
      </c>
      <c r="P31" s="229"/>
      <c r="Q31" s="233">
        <f>IF(K31=0,0,L31)</f>
        <v>0</v>
      </c>
      <c r="R31" s="234">
        <f>IF(K31=0,0,M31/1.5)</f>
        <v>40</v>
      </c>
      <c r="S31" s="233">
        <f>P31+Q31+R31</f>
        <v>40</v>
      </c>
      <c r="T31" s="235">
        <v>7</v>
      </c>
      <c r="U31" s="235">
        <v>1</v>
      </c>
      <c r="V31" s="235">
        <f>U31*S31</f>
        <v>40</v>
      </c>
      <c r="W31" s="158"/>
      <c r="X31" s="208"/>
    </row>
    <row r="32" spans="1:25" s="107" customFormat="1">
      <c r="A32" s="248"/>
      <c r="B32" s="226" t="s">
        <v>147</v>
      </c>
      <c r="C32" s="227">
        <v>2</v>
      </c>
      <c r="D32" s="228" t="s">
        <v>24</v>
      </c>
      <c r="E32" s="229" t="s">
        <v>111</v>
      </c>
      <c r="F32" s="230">
        <v>2</v>
      </c>
      <c r="G32" s="230" t="s">
        <v>204</v>
      </c>
      <c r="H32" s="227"/>
      <c r="I32" s="227">
        <v>23</v>
      </c>
      <c r="J32" s="227">
        <v>32</v>
      </c>
      <c r="K32" s="227">
        <f t="shared" ref="K32" si="29">J32-I32+1</f>
        <v>10</v>
      </c>
      <c r="L32" s="227">
        <v>30</v>
      </c>
      <c r="M32" s="227"/>
      <c r="N32" s="231">
        <f>L32/K32</f>
        <v>3</v>
      </c>
      <c r="O32" s="232">
        <f>M32/5</f>
        <v>0</v>
      </c>
      <c r="P32" s="229"/>
      <c r="Q32" s="233">
        <f t="shared" ref="Q32" si="30">IF(K32=0,0,L32)</f>
        <v>30</v>
      </c>
      <c r="R32" s="234">
        <f t="shared" ref="R32" si="31">IF(K32=0,0,M32/1.5)</f>
        <v>0</v>
      </c>
      <c r="S32" s="233">
        <f t="shared" ref="S32" si="32">P32+Q32+R32</f>
        <v>30</v>
      </c>
      <c r="T32" s="236">
        <v>7</v>
      </c>
      <c r="U32" s="236">
        <v>1.1000000000000001</v>
      </c>
      <c r="V32" s="235">
        <f t="shared" si="28"/>
        <v>33</v>
      </c>
      <c r="W32" s="158"/>
      <c r="X32" s="210"/>
    </row>
    <row r="33" spans="1:25" s="204" customFormat="1" ht="25.5">
      <c r="A33" s="199" t="s">
        <v>15</v>
      </c>
      <c r="B33" s="199" t="s">
        <v>16</v>
      </c>
      <c r="C33" s="200" t="s">
        <v>149</v>
      </c>
      <c r="D33" s="199" t="s">
        <v>17</v>
      </c>
      <c r="E33" s="199" t="s">
        <v>18</v>
      </c>
      <c r="F33" s="199" t="s">
        <v>19</v>
      </c>
      <c r="G33" s="199" t="s">
        <v>20</v>
      </c>
      <c r="H33" s="200" t="s">
        <v>1</v>
      </c>
      <c r="I33" s="199" t="s">
        <v>21</v>
      </c>
      <c r="J33" s="199" t="s">
        <v>22</v>
      </c>
      <c r="K33" s="200" t="s">
        <v>2</v>
      </c>
      <c r="L33" s="199" t="s">
        <v>33</v>
      </c>
      <c r="M33" s="199" t="s">
        <v>34</v>
      </c>
      <c r="N33" s="201" t="s">
        <v>3</v>
      </c>
      <c r="O33" s="201" t="s">
        <v>4</v>
      </c>
      <c r="P33" s="200" t="s">
        <v>32</v>
      </c>
      <c r="Q33" s="199" t="s">
        <v>5</v>
      </c>
      <c r="R33" s="199" t="s">
        <v>6</v>
      </c>
      <c r="S33" s="202" t="s">
        <v>418</v>
      </c>
      <c r="T33" s="194" t="s">
        <v>416</v>
      </c>
      <c r="U33" s="194" t="s">
        <v>419</v>
      </c>
      <c r="V33" s="194" t="s">
        <v>420</v>
      </c>
      <c r="W33" s="203" t="s">
        <v>429</v>
      </c>
      <c r="X33" s="218" t="s">
        <v>438</v>
      </c>
      <c r="Y33" s="217" t="s">
        <v>439</v>
      </c>
    </row>
    <row r="34" spans="1:25" s="27" customFormat="1">
      <c r="A34" s="7" t="s">
        <v>255</v>
      </c>
      <c r="B34" s="8" t="s">
        <v>156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72</v>
      </c>
      <c r="H34" s="9"/>
      <c r="I34" s="9">
        <v>1</v>
      </c>
      <c r="J34" s="9">
        <v>15</v>
      </c>
      <c r="K34" s="9">
        <f t="shared" ref="K34" si="33">J34-I34+1</f>
        <v>15</v>
      </c>
      <c r="L34" s="9">
        <v>30</v>
      </c>
      <c r="M34" s="9"/>
      <c r="N34" s="12">
        <f t="shared" ref="N34" si="34">L34/K34</f>
        <v>2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 t="shared" ref="S34" si="35">P34+Q34+R34</f>
        <v>30</v>
      </c>
      <c r="T34" s="197">
        <v>33</v>
      </c>
      <c r="U34" s="195" t="str">
        <f>IF(T34&lt;=40,"1,1",IF(AND(40&lt;T34,T34&lt;=60),"1,2","1,3"))</f>
        <v>1,1</v>
      </c>
      <c r="V34" s="195">
        <f t="shared" ref="V34:V44" si="36">U34*S34</f>
        <v>33</v>
      </c>
      <c r="W34" s="220">
        <f>SUM(V34:V45)</f>
        <v>424.5</v>
      </c>
      <c r="X34" s="219">
        <f>SUM(V34:V51)</f>
        <v>654.5</v>
      </c>
      <c r="Y34" s="221">
        <f>X34-446</f>
        <v>208.5</v>
      </c>
    </row>
    <row r="35" spans="1:25" s="27" customFormat="1">
      <c r="A35" s="7" t="s">
        <v>143</v>
      </c>
      <c r="B35" s="8" t="s">
        <v>155</v>
      </c>
      <c r="C35" s="9">
        <v>1</v>
      </c>
      <c r="D35" s="8" t="s">
        <v>11</v>
      </c>
      <c r="E35" s="36" t="s">
        <v>118</v>
      </c>
      <c r="F35" s="11">
        <v>2</v>
      </c>
      <c r="G35" s="11" t="s">
        <v>74</v>
      </c>
      <c r="H35" s="9"/>
      <c r="I35" s="9">
        <v>1</v>
      </c>
      <c r="J35" s="9">
        <v>15</v>
      </c>
      <c r="K35" s="9">
        <f t="shared" ref="K35" si="37">J35-I35+1</f>
        <v>15</v>
      </c>
      <c r="L35" s="9">
        <v>30</v>
      </c>
      <c r="M35" s="9"/>
      <c r="N35" s="12">
        <f t="shared" ref="N35" si="38">L35/K35</f>
        <v>2</v>
      </c>
      <c r="O35" s="13">
        <f t="shared" ref="O35:O44" si="39">M35/6</f>
        <v>0</v>
      </c>
      <c r="P35" s="14"/>
      <c r="Q35" s="15">
        <f t="shared" ref="Q35:Q44" si="40">IF(K35=0,0,L35)</f>
        <v>30</v>
      </c>
      <c r="R35" s="16">
        <f t="shared" ref="R35:R47" si="41">IF(K35=0,0,M35/1.5)</f>
        <v>0</v>
      </c>
      <c r="S35" s="13">
        <f t="shared" ref="S35" si="42">P35+Q35+R35</f>
        <v>30</v>
      </c>
      <c r="T35" s="197">
        <v>23</v>
      </c>
      <c r="U35" s="195" t="str">
        <f t="shared" ref="U35:U44" si="43">IF(T35&lt;=40,"1,1",IF(AND(40&lt;T35,T35&lt;=60),"1,2","1,3"))</f>
        <v>1,1</v>
      </c>
      <c r="V35" s="195">
        <f t="shared" si="36"/>
        <v>33</v>
      </c>
      <c r="W35" s="159"/>
      <c r="X35" s="56"/>
    </row>
    <row r="36" spans="1:25" s="27" customFormat="1">
      <c r="A36" s="7" t="s">
        <v>251</v>
      </c>
      <c r="B36" s="8" t="s">
        <v>179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72</v>
      </c>
      <c r="H36" s="9"/>
      <c r="I36" s="9">
        <v>1</v>
      </c>
      <c r="J36" s="9">
        <v>15</v>
      </c>
      <c r="K36" s="9">
        <f t="shared" ref="K36" si="44">J36-I36+1</f>
        <v>15</v>
      </c>
      <c r="L36" s="9">
        <v>30</v>
      </c>
      <c r="M36" s="9"/>
      <c r="N36" s="12">
        <f t="shared" ref="N36" si="45">L36/K36</f>
        <v>2</v>
      </c>
      <c r="O36" s="13">
        <f t="shared" si="39"/>
        <v>0</v>
      </c>
      <c r="P36" s="14"/>
      <c r="Q36" s="15">
        <f t="shared" si="40"/>
        <v>30</v>
      </c>
      <c r="R36" s="16">
        <f t="shared" si="41"/>
        <v>0</v>
      </c>
      <c r="S36" s="13">
        <f t="shared" ref="S36" si="46">P36+Q36+R36</f>
        <v>30</v>
      </c>
      <c r="T36" s="197">
        <v>59</v>
      </c>
      <c r="U36" s="195" t="str">
        <f t="shared" si="43"/>
        <v>1,2</v>
      </c>
      <c r="V36" s="195">
        <f t="shared" si="36"/>
        <v>36</v>
      </c>
      <c r="W36" s="159"/>
      <c r="X36" s="56"/>
    </row>
    <row r="37" spans="1:25" s="27" customFormat="1">
      <c r="A37" s="7" t="s">
        <v>252</v>
      </c>
      <c r="B37" s="8" t="s">
        <v>180</v>
      </c>
      <c r="C37" s="9">
        <v>1</v>
      </c>
      <c r="D37" s="8" t="s">
        <v>11</v>
      </c>
      <c r="E37" s="36" t="s">
        <v>118</v>
      </c>
      <c r="F37" s="11">
        <v>4</v>
      </c>
      <c r="G37" s="11" t="s">
        <v>74</v>
      </c>
      <c r="H37" s="9"/>
      <c r="I37" s="9">
        <v>1</v>
      </c>
      <c r="J37" s="9">
        <v>15</v>
      </c>
      <c r="K37" s="9">
        <f t="shared" ref="K37" si="47">J37-I37+1</f>
        <v>15</v>
      </c>
      <c r="L37" s="9">
        <v>30</v>
      </c>
      <c r="M37" s="9"/>
      <c r="N37" s="12">
        <f t="shared" ref="N37" si="48">L37/K37</f>
        <v>2</v>
      </c>
      <c r="O37" s="13">
        <f t="shared" si="39"/>
        <v>0</v>
      </c>
      <c r="P37" s="14"/>
      <c r="Q37" s="15">
        <f t="shared" si="40"/>
        <v>30</v>
      </c>
      <c r="R37" s="16">
        <f t="shared" si="41"/>
        <v>0</v>
      </c>
      <c r="S37" s="13">
        <f t="shared" ref="S37" si="49">P37+Q37+R37</f>
        <v>30</v>
      </c>
      <c r="T37" s="197">
        <v>56</v>
      </c>
      <c r="U37" s="195" t="str">
        <f t="shared" si="43"/>
        <v>1,2</v>
      </c>
      <c r="V37" s="195">
        <f t="shared" si="36"/>
        <v>36</v>
      </c>
      <c r="W37" s="159"/>
      <c r="X37" s="56"/>
    </row>
    <row r="38" spans="1:25" s="27" customFormat="1">
      <c r="A38" s="7" t="s">
        <v>250</v>
      </c>
      <c r="B38" s="8" t="s">
        <v>154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77</v>
      </c>
      <c r="H38" s="9"/>
      <c r="I38" s="9">
        <v>1</v>
      </c>
      <c r="J38" s="9">
        <v>15</v>
      </c>
      <c r="K38" s="9">
        <f t="shared" ref="K38" si="50">J38-I38+1</f>
        <v>15</v>
      </c>
      <c r="L38" s="9">
        <v>30</v>
      </c>
      <c r="M38" s="9"/>
      <c r="N38" s="12">
        <f t="shared" ref="N38" si="51">L38/K38</f>
        <v>2</v>
      </c>
      <c r="O38" s="13">
        <f t="shared" si="39"/>
        <v>0</v>
      </c>
      <c r="P38" s="14"/>
      <c r="Q38" s="15">
        <f t="shared" si="40"/>
        <v>30</v>
      </c>
      <c r="R38" s="16">
        <f t="shared" si="41"/>
        <v>0</v>
      </c>
      <c r="S38" s="13">
        <f t="shared" ref="S38" si="52">P38+Q38+R38</f>
        <v>30</v>
      </c>
      <c r="T38" s="197">
        <v>37</v>
      </c>
      <c r="U38" s="195" t="str">
        <f t="shared" si="43"/>
        <v>1,1</v>
      </c>
      <c r="V38" s="195">
        <f t="shared" si="36"/>
        <v>33</v>
      </c>
      <c r="W38" s="159"/>
      <c r="X38" s="56"/>
    </row>
    <row r="39" spans="1:25" s="27" customFormat="1">
      <c r="A39" s="7" t="s">
        <v>251</v>
      </c>
      <c r="B39" s="8" t="s">
        <v>153</v>
      </c>
      <c r="C39" s="9">
        <v>1</v>
      </c>
      <c r="D39" s="8" t="s">
        <v>11</v>
      </c>
      <c r="E39" s="36" t="s">
        <v>118</v>
      </c>
      <c r="F39" s="11">
        <v>5</v>
      </c>
      <c r="G39" s="11" t="s">
        <v>80</v>
      </c>
      <c r="H39" s="9"/>
      <c r="I39" s="9">
        <v>1</v>
      </c>
      <c r="J39" s="9">
        <v>15</v>
      </c>
      <c r="K39" s="9">
        <f t="shared" ref="K39" si="53">J39-I39+1</f>
        <v>15</v>
      </c>
      <c r="L39" s="9">
        <v>30</v>
      </c>
      <c r="M39" s="9"/>
      <c r="N39" s="12">
        <f t="shared" ref="N39" si="54">L39/K39</f>
        <v>2</v>
      </c>
      <c r="O39" s="13">
        <f t="shared" si="39"/>
        <v>0</v>
      </c>
      <c r="P39" s="14"/>
      <c r="Q39" s="15">
        <f t="shared" si="40"/>
        <v>30</v>
      </c>
      <c r="R39" s="16">
        <f t="shared" si="41"/>
        <v>0</v>
      </c>
      <c r="S39" s="13">
        <f t="shared" ref="S39" si="55">P39+Q39+R39</f>
        <v>30</v>
      </c>
      <c r="T39" s="197">
        <v>22</v>
      </c>
      <c r="U39" s="195" t="str">
        <f t="shared" si="43"/>
        <v>1,1</v>
      </c>
      <c r="V39" s="195">
        <f t="shared" si="36"/>
        <v>33</v>
      </c>
      <c r="W39" s="159"/>
      <c r="X39" s="56"/>
    </row>
    <row r="40" spans="1:25" s="48" customFormat="1">
      <c r="A40" s="45" t="s">
        <v>255</v>
      </c>
      <c r="B40" s="46" t="s">
        <v>148</v>
      </c>
      <c r="C40" s="47">
        <v>1</v>
      </c>
      <c r="D40" s="46" t="s">
        <v>11</v>
      </c>
      <c r="E40" s="36" t="s">
        <v>118</v>
      </c>
      <c r="F40" s="49">
        <v>5</v>
      </c>
      <c r="G40" s="49" t="s">
        <v>102</v>
      </c>
      <c r="H40" s="47"/>
      <c r="I40" s="47">
        <v>2</v>
      </c>
      <c r="J40" s="47">
        <v>16</v>
      </c>
      <c r="K40" s="47">
        <f>J40-I40+1</f>
        <v>15</v>
      </c>
      <c r="L40" s="47">
        <v>30</v>
      </c>
      <c r="M40" s="47"/>
      <c r="N40" s="50">
        <f>L40/K40</f>
        <v>2</v>
      </c>
      <c r="O40" s="51">
        <v>0</v>
      </c>
      <c r="Q40" s="15">
        <f>IF(K40=0,0,L40)</f>
        <v>30</v>
      </c>
      <c r="R40" s="16">
        <f t="shared" ref="R40" si="56">IF(K40=0,0,M40/1.5)</f>
        <v>0</v>
      </c>
      <c r="S40" s="52">
        <f>P40+Q40+R40</f>
        <v>30</v>
      </c>
      <c r="T40" s="195">
        <v>37</v>
      </c>
      <c r="U40" s="195">
        <v>1</v>
      </c>
      <c r="V40" s="195">
        <f t="shared" si="36"/>
        <v>30</v>
      </c>
      <c r="W40" s="162"/>
      <c r="X40" s="86"/>
    </row>
    <row r="41" spans="1:25" s="48" customFormat="1">
      <c r="A41" s="45" t="s">
        <v>379</v>
      </c>
      <c r="B41" s="46" t="s">
        <v>405</v>
      </c>
      <c r="C41" s="47">
        <v>1</v>
      </c>
      <c r="D41" s="46" t="s">
        <v>11</v>
      </c>
      <c r="E41" s="91" t="s">
        <v>397</v>
      </c>
      <c r="F41" s="49">
        <v>5</v>
      </c>
      <c r="G41" s="49" t="s">
        <v>400</v>
      </c>
      <c r="H41" s="47"/>
      <c r="I41" s="47">
        <v>5</v>
      </c>
      <c r="J41" s="47">
        <v>14</v>
      </c>
      <c r="K41" s="47">
        <f>J41-I41+1</f>
        <v>10</v>
      </c>
      <c r="L41" s="47">
        <v>30</v>
      </c>
      <c r="M41" s="47"/>
      <c r="N41" s="50">
        <f t="shared" ref="N41" si="57">L41/K41</f>
        <v>3</v>
      </c>
      <c r="O41" s="51">
        <f>M41/5</f>
        <v>0</v>
      </c>
      <c r="Q41" s="52">
        <f>IF(K41=0,0,L41)</f>
        <v>30</v>
      </c>
      <c r="R41" s="90">
        <f>IF(K41=0,0,M41/1.5)</f>
        <v>0</v>
      </c>
      <c r="S41" s="52">
        <f>P41+Q41+R41</f>
        <v>30</v>
      </c>
      <c r="T41" s="195">
        <v>64</v>
      </c>
      <c r="U41" s="195" t="str">
        <f t="shared" si="43"/>
        <v>1,3</v>
      </c>
      <c r="V41" s="195">
        <f t="shared" si="36"/>
        <v>39</v>
      </c>
      <c r="W41" s="160"/>
      <c r="X41" s="86"/>
    </row>
    <row r="42" spans="1:25" s="27" customFormat="1">
      <c r="A42" s="7" t="s">
        <v>250</v>
      </c>
      <c r="B42" s="8" t="s">
        <v>157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73</v>
      </c>
      <c r="H42" s="9"/>
      <c r="I42" s="9">
        <v>1</v>
      </c>
      <c r="J42" s="9">
        <v>15</v>
      </c>
      <c r="K42" s="9">
        <f t="shared" ref="K42:K47" si="58">J42-I42+1</f>
        <v>15</v>
      </c>
      <c r="L42" s="9">
        <v>30</v>
      </c>
      <c r="M42" s="9"/>
      <c r="N42" s="12">
        <f t="shared" ref="N42:N47" si="59">L42/K42</f>
        <v>2</v>
      </c>
      <c r="O42" s="13">
        <f t="shared" si="39"/>
        <v>0</v>
      </c>
      <c r="P42" s="14"/>
      <c r="Q42" s="15">
        <f t="shared" si="40"/>
        <v>30</v>
      </c>
      <c r="R42" s="16">
        <f t="shared" si="41"/>
        <v>0</v>
      </c>
      <c r="S42" s="13">
        <f t="shared" ref="S42:S47" si="60">P42+Q42+R42</f>
        <v>30</v>
      </c>
      <c r="T42" s="197">
        <v>59</v>
      </c>
      <c r="U42" s="195" t="str">
        <f t="shared" si="43"/>
        <v>1,2</v>
      </c>
      <c r="V42" s="195">
        <f t="shared" si="36"/>
        <v>36</v>
      </c>
      <c r="W42" s="159"/>
      <c r="X42" s="56"/>
    </row>
    <row r="43" spans="1:25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ref="K43" si="61">J43-I43+1</f>
        <v>15</v>
      </c>
      <c r="L43" s="9">
        <v>30</v>
      </c>
      <c r="M43" s="9"/>
      <c r="N43" s="12">
        <f t="shared" ref="N43" si="62">L43/K43</f>
        <v>2</v>
      </c>
      <c r="O43" s="13">
        <f t="shared" si="39"/>
        <v>0</v>
      </c>
      <c r="P43" s="14"/>
      <c r="Q43" s="15">
        <f t="shared" si="40"/>
        <v>30</v>
      </c>
      <c r="R43" s="16">
        <f t="shared" si="41"/>
        <v>0</v>
      </c>
      <c r="S43" s="13">
        <f t="shared" ref="S43" si="63">P43+Q43+R43</f>
        <v>30</v>
      </c>
      <c r="T43" s="197">
        <v>62</v>
      </c>
      <c r="U43" s="195" t="str">
        <f t="shared" si="43"/>
        <v>1,3</v>
      </c>
      <c r="V43" s="195">
        <f t="shared" si="36"/>
        <v>39</v>
      </c>
      <c r="W43" s="159"/>
      <c r="X43" s="56"/>
    </row>
    <row r="44" spans="1:25" s="27" customFormat="1">
      <c r="A44" s="7" t="s">
        <v>252</v>
      </c>
      <c r="B44" s="8" t="s">
        <v>178</v>
      </c>
      <c r="C44" s="9">
        <v>1</v>
      </c>
      <c r="D44" s="8" t="s">
        <v>11</v>
      </c>
      <c r="E44" s="36" t="s">
        <v>118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" si="64">J44-I44+1</f>
        <v>15</v>
      </c>
      <c r="L44" s="9">
        <v>30</v>
      </c>
      <c r="M44" s="9"/>
      <c r="N44" s="12">
        <f t="shared" ref="N44" si="65">L44/K44</f>
        <v>2</v>
      </c>
      <c r="O44" s="13">
        <f t="shared" si="39"/>
        <v>0</v>
      </c>
      <c r="P44" s="14"/>
      <c r="Q44" s="15">
        <f t="shared" si="40"/>
        <v>30</v>
      </c>
      <c r="R44" s="16">
        <f t="shared" si="41"/>
        <v>0</v>
      </c>
      <c r="S44" s="13">
        <f t="shared" ref="S44" si="66">P44+Q44+R44</f>
        <v>30</v>
      </c>
      <c r="T44" s="197">
        <v>57</v>
      </c>
      <c r="U44" s="195" t="str">
        <f t="shared" si="43"/>
        <v>1,2</v>
      </c>
      <c r="V44" s="195">
        <f t="shared" si="36"/>
        <v>36</v>
      </c>
      <c r="W44" s="159"/>
      <c r="X44" s="56"/>
    </row>
    <row r="45" spans="1:25" s="27" customFormat="1">
      <c r="A45" s="7"/>
      <c r="B45" s="8"/>
      <c r="C45" s="9"/>
      <c r="D45" s="8" t="s">
        <v>11</v>
      </c>
      <c r="E45" s="36" t="s">
        <v>473</v>
      </c>
      <c r="F45" s="11"/>
      <c r="G45" s="11"/>
      <c r="H45" s="9"/>
      <c r="I45" s="9"/>
      <c r="J45" s="9"/>
      <c r="K45" s="9"/>
      <c r="L45" s="9"/>
      <c r="M45" s="9"/>
      <c r="N45" s="12"/>
      <c r="O45" s="13"/>
      <c r="P45" s="14"/>
      <c r="Q45" s="15"/>
      <c r="R45" s="16"/>
      <c r="S45" s="13"/>
      <c r="T45" s="197"/>
      <c r="U45" s="195"/>
      <c r="V45" s="195">
        <v>40.5</v>
      </c>
      <c r="W45" s="159"/>
      <c r="X45" s="56"/>
    </row>
    <row r="46" spans="1:25" s="110" customFormat="1">
      <c r="A46" s="225" t="s">
        <v>247</v>
      </c>
      <c r="B46" s="226" t="s">
        <v>150</v>
      </c>
      <c r="C46" s="227">
        <v>2</v>
      </c>
      <c r="D46" s="238" t="s">
        <v>11</v>
      </c>
      <c r="E46" s="246" t="s">
        <v>163</v>
      </c>
      <c r="F46" s="230" t="s">
        <v>80</v>
      </c>
      <c r="G46" s="230" t="s">
        <v>36</v>
      </c>
      <c r="H46" s="227"/>
      <c r="I46" s="227">
        <v>28</v>
      </c>
      <c r="J46" s="227">
        <v>32</v>
      </c>
      <c r="K46" s="227">
        <f t="shared" si="58"/>
        <v>5</v>
      </c>
      <c r="L46" s="227"/>
      <c r="M46" s="227">
        <v>60</v>
      </c>
      <c r="N46" s="231">
        <f t="shared" si="59"/>
        <v>0</v>
      </c>
      <c r="O46" s="232">
        <v>0</v>
      </c>
      <c r="P46" s="229"/>
      <c r="Q46" s="233"/>
      <c r="R46" s="234">
        <f t="shared" si="41"/>
        <v>40</v>
      </c>
      <c r="S46" s="233">
        <f t="shared" si="60"/>
        <v>40</v>
      </c>
      <c r="T46" s="235">
        <v>28</v>
      </c>
      <c r="U46" s="235">
        <v>1</v>
      </c>
      <c r="V46" s="235">
        <f t="shared" ref="V46:V48" si="67">U46*S46</f>
        <v>40</v>
      </c>
      <c r="W46" s="160"/>
      <c r="X46" s="211"/>
    </row>
    <row r="47" spans="1:25" s="107" customFormat="1">
      <c r="A47" s="225" t="s">
        <v>247</v>
      </c>
      <c r="B47" s="226" t="s">
        <v>152</v>
      </c>
      <c r="C47" s="227">
        <v>2</v>
      </c>
      <c r="D47" s="238" t="s">
        <v>11</v>
      </c>
      <c r="E47" s="246" t="s">
        <v>163</v>
      </c>
      <c r="F47" s="230" t="s">
        <v>80</v>
      </c>
      <c r="G47" s="230" t="s">
        <v>37</v>
      </c>
      <c r="H47" s="227"/>
      <c r="I47" s="227">
        <v>28</v>
      </c>
      <c r="J47" s="227">
        <v>32</v>
      </c>
      <c r="K47" s="227">
        <f t="shared" si="58"/>
        <v>5</v>
      </c>
      <c r="L47" s="227"/>
      <c r="M47" s="227">
        <v>60</v>
      </c>
      <c r="N47" s="231">
        <f t="shared" si="59"/>
        <v>0</v>
      </c>
      <c r="O47" s="232">
        <f>M47/5</f>
        <v>12</v>
      </c>
      <c r="P47" s="229"/>
      <c r="Q47" s="233"/>
      <c r="R47" s="234">
        <f t="shared" si="41"/>
        <v>40</v>
      </c>
      <c r="S47" s="233">
        <f t="shared" si="60"/>
        <v>40</v>
      </c>
      <c r="T47" s="235">
        <v>28</v>
      </c>
      <c r="U47" s="235">
        <v>1</v>
      </c>
      <c r="V47" s="235">
        <f t="shared" si="67"/>
        <v>40</v>
      </c>
      <c r="W47" s="160"/>
      <c r="X47" s="210"/>
    </row>
    <row r="48" spans="1:25" s="107" customFormat="1">
      <c r="A48" s="248"/>
      <c r="B48" s="226" t="s">
        <v>160</v>
      </c>
      <c r="C48" s="227">
        <v>2</v>
      </c>
      <c r="D48" s="238" t="s">
        <v>11</v>
      </c>
      <c r="E48" s="246" t="s">
        <v>165</v>
      </c>
      <c r="F48" s="230" t="s">
        <v>502</v>
      </c>
      <c r="G48" s="230" t="s">
        <v>83</v>
      </c>
      <c r="H48" s="227"/>
      <c r="I48" s="227">
        <v>44</v>
      </c>
      <c r="J48" s="227">
        <v>47</v>
      </c>
      <c r="K48" s="227">
        <f t="shared" ref="K48" si="68">J48-I48+1</f>
        <v>4</v>
      </c>
      <c r="L48" s="227"/>
      <c r="M48" s="227"/>
      <c r="N48" s="231">
        <f t="shared" ref="N48" si="69">L48/K48</f>
        <v>0</v>
      </c>
      <c r="O48" s="232">
        <f>M48/6</f>
        <v>0</v>
      </c>
      <c r="P48" s="229"/>
      <c r="Q48" s="233">
        <v>30</v>
      </c>
      <c r="R48" s="234"/>
      <c r="S48" s="233">
        <f t="shared" ref="S48" si="70">P48+Q48+R48</f>
        <v>30</v>
      </c>
      <c r="T48" s="235">
        <v>57</v>
      </c>
      <c r="U48" s="235">
        <v>1.2</v>
      </c>
      <c r="V48" s="235">
        <f t="shared" si="67"/>
        <v>36</v>
      </c>
      <c r="W48" s="158"/>
      <c r="X48" s="210"/>
    </row>
    <row r="49" spans="1:25" s="108" customFormat="1" ht="15.95" customHeight="1">
      <c r="A49" s="225" t="s">
        <v>249</v>
      </c>
      <c r="B49" s="226" t="s">
        <v>178</v>
      </c>
      <c r="C49" s="227">
        <v>2</v>
      </c>
      <c r="D49" s="238" t="s">
        <v>11</v>
      </c>
      <c r="E49" s="228" t="s">
        <v>9</v>
      </c>
      <c r="F49" s="227">
        <v>6</v>
      </c>
      <c r="G49" s="230" t="s">
        <v>83</v>
      </c>
      <c r="H49" s="227"/>
      <c r="I49" s="227">
        <v>28</v>
      </c>
      <c r="J49" s="227">
        <v>37</v>
      </c>
      <c r="K49" s="227">
        <f>J49-I49+1</f>
        <v>10</v>
      </c>
      <c r="L49" s="227">
        <v>30</v>
      </c>
      <c r="M49" s="227"/>
      <c r="N49" s="231">
        <f>L49/K49</f>
        <v>3</v>
      </c>
      <c r="O49" s="232"/>
      <c r="P49" s="229"/>
      <c r="Q49" s="233">
        <f>IF(K49=0,0,L49)</f>
        <v>30</v>
      </c>
      <c r="R49" s="234">
        <f>IF(K49=0,0,M49/1.5)</f>
        <v>0</v>
      </c>
      <c r="S49" s="233">
        <f>P49+Q49+R49</f>
        <v>30</v>
      </c>
      <c r="T49" s="236">
        <v>57</v>
      </c>
      <c r="U49" s="236">
        <v>1.2</v>
      </c>
      <c r="V49" s="236">
        <f>U49*S49</f>
        <v>36</v>
      </c>
      <c r="W49" s="158"/>
      <c r="X49" s="208"/>
    </row>
    <row r="50" spans="1:25" s="27" customFormat="1">
      <c r="A50" s="237"/>
      <c r="B50" s="238" t="s">
        <v>272</v>
      </c>
      <c r="C50" s="239">
        <v>2</v>
      </c>
      <c r="D50" s="238" t="s">
        <v>11</v>
      </c>
      <c r="E50" s="240" t="s">
        <v>443</v>
      </c>
      <c r="F50" s="241">
        <v>2</v>
      </c>
      <c r="G50" s="241" t="s">
        <v>75</v>
      </c>
      <c r="H50" s="239"/>
      <c r="I50" s="239">
        <v>27</v>
      </c>
      <c r="J50" s="239">
        <v>36</v>
      </c>
      <c r="K50" s="239">
        <f t="shared" ref="K50:K51" si="71">J50-I50+1</f>
        <v>10</v>
      </c>
      <c r="L50" s="239">
        <v>30</v>
      </c>
      <c r="M50" s="239"/>
      <c r="N50" s="242">
        <f t="shared" ref="N50:N51" si="72">L50/K50</f>
        <v>3</v>
      </c>
      <c r="O50" s="243">
        <f>M50/5</f>
        <v>0</v>
      </c>
      <c r="P50" s="240"/>
      <c r="Q50" s="244">
        <f t="shared" ref="Q50:Q51" si="73">IF(K50=0,0,L50)</f>
        <v>30</v>
      </c>
      <c r="R50" s="245">
        <f t="shared" ref="R50:R51" si="74">IF(K50=0,0,M50/1.5)</f>
        <v>0</v>
      </c>
      <c r="S50" s="244">
        <f t="shared" ref="S50:S51" si="75">P50+Q50+R50</f>
        <v>30</v>
      </c>
      <c r="T50" s="235">
        <v>63</v>
      </c>
      <c r="U50" s="235">
        <v>1.3</v>
      </c>
      <c r="V50" s="235">
        <f t="shared" ref="V50:V51" si="76">U50*S50</f>
        <v>39</v>
      </c>
      <c r="W50" s="158"/>
      <c r="X50" s="56"/>
    </row>
    <row r="51" spans="1:25" s="27" customFormat="1">
      <c r="A51" s="237"/>
      <c r="B51" s="238" t="s">
        <v>273</v>
      </c>
      <c r="C51" s="239">
        <v>2</v>
      </c>
      <c r="D51" s="238" t="s">
        <v>11</v>
      </c>
      <c r="E51" s="240" t="s">
        <v>443</v>
      </c>
      <c r="F51" s="241">
        <v>2</v>
      </c>
      <c r="G51" s="241" t="s">
        <v>83</v>
      </c>
      <c r="H51" s="239"/>
      <c r="I51" s="239">
        <v>27</v>
      </c>
      <c r="J51" s="239">
        <v>36</v>
      </c>
      <c r="K51" s="239">
        <f t="shared" si="71"/>
        <v>10</v>
      </c>
      <c r="L51" s="239">
        <v>30</v>
      </c>
      <c r="M51" s="239"/>
      <c r="N51" s="242">
        <f t="shared" si="72"/>
        <v>3</v>
      </c>
      <c r="O51" s="243">
        <f>M51/5</f>
        <v>0</v>
      </c>
      <c r="P51" s="240"/>
      <c r="Q51" s="244">
        <f t="shared" si="73"/>
        <v>30</v>
      </c>
      <c r="R51" s="245">
        <f t="shared" si="74"/>
        <v>0</v>
      </c>
      <c r="S51" s="244">
        <f t="shared" si="75"/>
        <v>30</v>
      </c>
      <c r="T51" s="235">
        <v>63</v>
      </c>
      <c r="U51" s="235">
        <v>1.3</v>
      </c>
      <c r="V51" s="235">
        <f t="shared" si="76"/>
        <v>39</v>
      </c>
      <c r="W51" s="158"/>
      <c r="X51" s="56"/>
    </row>
    <row r="52" spans="1:25" s="204" customFormat="1" ht="25.5">
      <c r="A52" s="199" t="s">
        <v>15</v>
      </c>
      <c r="B52" s="199" t="s">
        <v>16</v>
      </c>
      <c r="C52" s="200" t="s">
        <v>149</v>
      </c>
      <c r="D52" s="199" t="s">
        <v>17</v>
      </c>
      <c r="E52" s="199" t="s">
        <v>18</v>
      </c>
      <c r="F52" s="199" t="s">
        <v>19</v>
      </c>
      <c r="G52" s="199" t="s">
        <v>20</v>
      </c>
      <c r="H52" s="200" t="s">
        <v>1</v>
      </c>
      <c r="I52" s="199" t="s">
        <v>21</v>
      </c>
      <c r="J52" s="199" t="s">
        <v>22</v>
      </c>
      <c r="K52" s="200" t="s">
        <v>2</v>
      </c>
      <c r="L52" s="199" t="s">
        <v>33</v>
      </c>
      <c r="M52" s="199" t="s">
        <v>34</v>
      </c>
      <c r="N52" s="201" t="s">
        <v>3</v>
      </c>
      <c r="O52" s="201" t="s">
        <v>4</v>
      </c>
      <c r="P52" s="200" t="s">
        <v>32</v>
      </c>
      <c r="Q52" s="199" t="s">
        <v>5</v>
      </c>
      <c r="R52" s="199" t="s">
        <v>6</v>
      </c>
      <c r="S52" s="202" t="s">
        <v>418</v>
      </c>
      <c r="T52" s="194" t="s">
        <v>416</v>
      </c>
      <c r="U52" s="194" t="s">
        <v>419</v>
      </c>
      <c r="V52" s="194" t="s">
        <v>420</v>
      </c>
      <c r="W52" s="203" t="s">
        <v>429</v>
      </c>
      <c r="X52" s="218" t="s">
        <v>438</v>
      </c>
      <c r="Y52" s="217" t="s">
        <v>439</v>
      </c>
    </row>
    <row r="53" spans="1:25" s="27" customFormat="1">
      <c r="A53" s="7" t="s">
        <v>253</v>
      </c>
      <c r="B53" s="8" t="s">
        <v>191</v>
      </c>
      <c r="C53" s="9">
        <v>1</v>
      </c>
      <c r="D53" s="8" t="s">
        <v>13</v>
      </c>
      <c r="E53" s="36" t="s">
        <v>97</v>
      </c>
      <c r="F53" s="11">
        <v>6</v>
      </c>
      <c r="G53" s="11" t="s">
        <v>204</v>
      </c>
      <c r="H53" s="9"/>
      <c r="I53" s="9">
        <v>1</v>
      </c>
      <c r="J53" s="9">
        <v>10</v>
      </c>
      <c r="K53" s="9">
        <f>J53-I53+1</f>
        <v>10</v>
      </c>
      <c r="L53" s="9">
        <v>30</v>
      </c>
      <c r="M53" s="9"/>
      <c r="N53" s="12">
        <f t="shared" ref="N53:N54" si="77">L53/K53</f>
        <v>3</v>
      </c>
      <c r="O53" s="13">
        <f>M53/5</f>
        <v>0</v>
      </c>
      <c r="P53" s="14"/>
      <c r="Q53" s="15">
        <f>IF(K53=0,0,L53)</f>
        <v>30</v>
      </c>
      <c r="R53" s="16">
        <f t="shared" ref="R53:R56" si="78">IF(K53=0,0,M53/1.5)</f>
        <v>0</v>
      </c>
      <c r="S53" s="15">
        <f t="shared" ref="S53:S56" si="79">P53+Q53+R53</f>
        <v>30</v>
      </c>
      <c r="T53" s="195">
        <v>12</v>
      </c>
      <c r="U53" s="195" t="str">
        <f t="shared" ref="U53:U56" si="80">IF(T53&lt;=40,"1,1",IF(AND(40&lt;T53,T53&lt;=60),"1,2","1,3"))</f>
        <v>1,1</v>
      </c>
      <c r="V53" s="195">
        <f>U53*S53</f>
        <v>33</v>
      </c>
      <c r="W53" s="158">
        <f>SUM(V53:V59)</f>
        <v>326.7</v>
      </c>
      <c r="X53" s="219">
        <f>SUM(V53:V67)</f>
        <v>655.20000000000005</v>
      </c>
      <c r="Y53" s="221">
        <f>X53-446</f>
        <v>209.20000000000005</v>
      </c>
    </row>
    <row r="54" spans="1:25" s="27" customFormat="1">
      <c r="A54" s="7" t="s">
        <v>250</v>
      </c>
      <c r="B54" s="8" t="s">
        <v>166</v>
      </c>
      <c r="C54" s="9">
        <v>1</v>
      </c>
      <c r="D54" s="8" t="s">
        <v>13</v>
      </c>
      <c r="E54" s="36" t="s">
        <v>113</v>
      </c>
      <c r="F54" s="11">
        <v>3</v>
      </c>
      <c r="G54" s="11" t="s">
        <v>204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si="77"/>
        <v>3</v>
      </c>
      <c r="O54" s="13">
        <f>M54/5</f>
        <v>0</v>
      </c>
      <c r="P54" s="14"/>
      <c r="Q54" s="15">
        <f>IF(K54=0,0,L54)</f>
        <v>45</v>
      </c>
      <c r="R54" s="16">
        <f t="shared" si="78"/>
        <v>0</v>
      </c>
      <c r="S54" s="15">
        <f t="shared" si="79"/>
        <v>45</v>
      </c>
      <c r="T54" s="195">
        <v>7</v>
      </c>
      <c r="U54" s="195" t="str">
        <f t="shared" si="80"/>
        <v>1,1</v>
      </c>
      <c r="V54" s="195">
        <f t="shared" ref="V54:V57" si="81">U54*S54</f>
        <v>49.500000000000007</v>
      </c>
      <c r="W54" s="158"/>
      <c r="X54" s="56"/>
    </row>
    <row r="55" spans="1:25" s="27" customFormat="1">
      <c r="A55" s="30" t="s">
        <v>247</v>
      </c>
      <c r="B55" s="8" t="s">
        <v>57</v>
      </c>
      <c r="C55" s="9">
        <v>1</v>
      </c>
      <c r="D55" s="10" t="s">
        <v>13</v>
      </c>
      <c r="E55" s="10" t="s">
        <v>116</v>
      </c>
      <c r="F55" s="11">
        <v>4</v>
      </c>
      <c r="G55" s="11" t="s">
        <v>75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>L55/K55</f>
        <v>3</v>
      </c>
      <c r="O55" s="13">
        <f>M55/5</f>
        <v>0</v>
      </c>
      <c r="P55" s="14"/>
      <c r="Q55" s="15">
        <f>IF(K55=0,0,L55)</f>
        <v>45</v>
      </c>
      <c r="R55" s="16">
        <f t="shared" si="78"/>
        <v>0</v>
      </c>
      <c r="S55" s="15">
        <f t="shared" si="79"/>
        <v>45</v>
      </c>
      <c r="T55" s="195">
        <v>56</v>
      </c>
      <c r="U55" s="195" t="str">
        <f t="shared" si="80"/>
        <v>1,2</v>
      </c>
      <c r="V55" s="195">
        <f t="shared" si="81"/>
        <v>54</v>
      </c>
      <c r="W55" s="158"/>
      <c r="X55" s="56"/>
    </row>
    <row r="56" spans="1:25" s="27" customFormat="1">
      <c r="A56" s="30" t="s">
        <v>247</v>
      </c>
      <c r="B56" s="8" t="s">
        <v>56</v>
      </c>
      <c r="C56" s="9">
        <v>1</v>
      </c>
      <c r="D56" s="8" t="s">
        <v>13</v>
      </c>
      <c r="E56" s="10" t="s">
        <v>116</v>
      </c>
      <c r="F56" s="11">
        <v>4</v>
      </c>
      <c r="G56" s="11" t="s">
        <v>83</v>
      </c>
      <c r="H56" s="9"/>
      <c r="I56" s="9">
        <v>1</v>
      </c>
      <c r="J56" s="9">
        <v>15</v>
      </c>
      <c r="K56" s="9">
        <f t="shared" ref="K56:K63" si="82">J56-I56+1</f>
        <v>15</v>
      </c>
      <c r="L56" s="9">
        <v>45</v>
      </c>
      <c r="M56" s="9"/>
      <c r="N56" s="12">
        <f t="shared" ref="N56:N66" si="83">L56/K56</f>
        <v>3</v>
      </c>
      <c r="O56" s="13">
        <f t="shared" ref="O56:O63" si="84">M56/5</f>
        <v>0</v>
      </c>
      <c r="P56" s="14"/>
      <c r="Q56" s="15">
        <f t="shared" ref="Q56:Q58" si="85">IF(K56=0,0,L56)</f>
        <v>45</v>
      </c>
      <c r="R56" s="16">
        <f t="shared" si="78"/>
        <v>0</v>
      </c>
      <c r="S56" s="15">
        <f t="shared" si="79"/>
        <v>45</v>
      </c>
      <c r="T56" s="196">
        <v>56</v>
      </c>
      <c r="U56" s="195" t="str">
        <f t="shared" si="80"/>
        <v>1,2</v>
      </c>
      <c r="V56" s="195">
        <f t="shared" si="81"/>
        <v>54</v>
      </c>
      <c r="W56" s="158"/>
      <c r="X56" s="56"/>
    </row>
    <row r="57" spans="1:25" s="27" customFormat="1">
      <c r="A57" s="30" t="s">
        <v>247</v>
      </c>
      <c r="B57" s="8" t="s">
        <v>148</v>
      </c>
      <c r="C57" s="9">
        <v>1</v>
      </c>
      <c r="D57" s="10" t="s">
        <v>13</v>
      </c>
      <c r="E57" s="10" t="s">
        <v>116</v>
      </c>
      <c r="F57" s="11">
        <v>4</v>
      </c>
      <c r="G57" s="11" t="s">
        <v>139</v>
      </c>
      <c r="H57" s="9"/>
      <c r="I57" s="9">
        <v>1</v>
      </c>
      <c r="J57" s="9">
        <v>15</v>
      </c>
      <c r="K57" s="9">
        <f>J57-I57+1</f>
        <v>15</v>
      </c>
      <c r="L57" s="9">
        <v>45</v>
      </c>
      <c r="M57" s="9"/>
      <c r="N57" s="12">
        <f t="shared" ref="N57" si="86">L57/K57</f>
        <v>3</v>
      </c>
      <c r="O57" s="13">
        <f>M57/5</f>
        <v>0</v>
      </c>
      <c r="P57" s="14"/>
      <c r="Q57" s="15">
        <f t="shared" si="85"/>
        <v>45</v>
      </c>
      <c r="R57" s="16">
        <f t="shared" ref="R57" si="87">IF(K57=0,0,M57/1.5)</f>
        <v>0</v>
      </c>
      <c r="S57" s="15">
        <f t="shared" ref="S57" si="88">P57+Q57+R57</f>
        <v>45</v>
      </c>
      <c r="T57" s="195">
        <v>37</v>
      </c>
      <c r="U57" s="195">
        <v>1</v>
      </c>
      <c r="V57" s="195">
        <f t="shared" si="81"/>
        <v>45</v>
      </c>
      <c r="W57" s="158"/>
      <c r="X57" s="56"/>
    </row>
    <row r="58" spans="1:25" s="27" customFormat="1">
      <c r="A58" s="30"/>
      <c r="B58" s="8" t="s">
        <v>192</v>
      </c>
      <c r="C58" s="9">
        <v>1</v>
      </c>
      <c r="D58" s="10" t="s">
        <v>13</v>
      </c>
      <c r="E58" s="10" t="s">
        <v>193</v>
      </c>
      <c r="F58" s="11"/>
      <c r="G58" s="11"/>
      <c r="H58" s="9"/>
      <c r="I58" s="9">
        <v>1</v>
      </c>
      <c r="J58" s="9">
        <v>15</v>
      </c>
      <c r="K58" s="9">
        <f t="shared" ref="K58" si="89">J58-I58+1</f>
        <v>15</v>
      </c>
      <c r="L58" s="9">
        <v>45</v>
      </c>
      <c r="M58" s="9"/>
      <c r="N58" s="12">
        <f t="shared" ref="N58" si="90">L58/K58</f>
        <v>3</v>
      </c>
      <c r="O58" s="13">
        <f t="shared" ref="O58" si="91">M58/5</f>
        <v>0</v>
      </c>
      <c r="P58" s="14"/>
      <c r="Q58" s="15">
        <f t="shared" si="85"/>
        <v>45</v>
      </c>
      <c r="R58" s="16">
        <f>IF(K58=0,0,M58/1.5)</f>
        <v>0</v>
      </c>
      <c r="S58" s="15">
        <f>P58+Q58+R58</f>
        <v>45</v>
      </c>
      <c r="T58" s="195">
        <v>169</v>
      </c>
      <c r="U58" s="195"/>
      <c r="V58" s="195">
        <f>T58*0.3</f>
        <v>50.699999999999996</v>
      </c>
      <c r="W58" s="158"/>
      <c r="X58" s="56"/>
    </row>
    <row r="59" spans="1:25" s="27" customFormat="1">
      <c r="A59" s="30"/>
      <c r="B59" s="8"/>
      <c r="C59" s="9"/>
      <c r="D59" s="10" t="s">
        <v>13</v>
      </c>
      <c r="E59" s="10" t="s">
        <v>473</v>
      </c>
      <c r="F59" s="11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6"/>
      <c r="S59" s="15"/>
      <c r="T59" s="196"/>
      <c r="U59" s="196"/>
      <c r="V59" s="196">
        <v>40.5</v>
      </c>
      <c r="W59" s="158"/>
      <c r="X59" s="56"/>
    </row>
    <row r="60" spans="1:25" s="107" customFormat="1">
      <c r="A60" s="225" t="s">
        <v>247</v>
      </c>
      <c r="B60" s="226" t="s">
        <v>56</v>
      </c>
      <c r="C60" s="227">
        <v>2</v>
      </c>
      <c r="D60" s="226" t="s">
        <v>13</v>
      </c>
      <c r="E60" s="228" t="s">
        <v>169</v>
      </c>
      <c r="F60" s="230" t="s">
        <v>503</v>
      </c>
      <c r="G60" s="230" t="s">
        <v>95</v>
      </c>
      <c r="H60" s="227"/>
      <c r="I60" s="227">
        <v>44</v>
      </c>
      <c r="J60" s="227">
        <v>47</v>
      </c>
      <c r="K60" s="227">
        <f t="shared" si="82"/>
        <v>4</v>
      </c>
      <c r="L60" s="227">
        <v>45</v>
      </c>
      <c r="M60" s="227"/>
      <c r="N60" s="231">
        <f t="shared" si="83"/>
        <v>11.25</v>
      </c>
      <c r="O60" s="232">
        <f t="shared" si="84"/>
        <v>0</v>
      </c>
      <c r="P60" s="229"/>
      <c r="Q60" s="233">
        <f t="shared" ref="Q60:Q63" si="92">IF(K60=0,0,L60)</f>
        <v>45</v>
      </c>
      <c r="R60" s="234">
        <f t="shared" ref="R60:R63" si="93">IF(K60=0,0,M60/1.5)</f>
        <v>0</v>
      </c>
      <c r="S60" s="233">
        <f t="shared" ref="S60:S63" si="94">P60+Q60+R60</f>
        <v>45</v>
      </c>
      <c r="T60" s="236">
        <v>56</v>
      </c>
      <c r="U60" s="236">
        <v>1.2</v>
      </c>
      <c r="V60" s="236">
        <f>U60*S60</f>
        <v>54</v>
      </c>
      <c r="W60" s="158"/>
      <c r="X60" s="210"/>
    </row>
    <row r="61" spans="1:25" s="107" customFormat="1">
      <c r="A61" s="225" t="s">
        <v>247</v>
      </c>
      <c r="B61" s="226" t="s">
        <v>57</v>
      </c>
      <c r="C61" s="227">
        <v>2</v>
      </c>
      <c r="D61" s="228" t="s">
        <v>13</v>
      </c>
      <c r="E61" s="228" t="s">
        <v>169</v>
      </c>
      <c r="F61" s="230" t="s">
        <v>503</v>
      </c>
      <c r="G61" s="230" t="s">
        <v>210</v>
      </c>
      <c r="H61" s="227"/>
      <c r="I61" s="227">
        <v>44</v>
      </c>
      <c r="J61" s="227">
        <v>47</v>
      </c>
      <c r="K61" s="227">
        <f t="shared" si="82"/>
        <v>4</v>
      </c>
      <c r="L61" s="227">
        <v>45</v>
      </c>
      <c r="M61" s="227"/>
      <c r="N61" s="231">
        <f t="shared" si="83"/>
        <v>11.25</v>
      </c>
      <c r="O61" s="232">
        <f t="shared" si="84"/>
        <v>0</v>
      </c>
      <c r="P61" s="229"/>
      <c r="Q61" s="233">
        <f t="shared" si="92"/>
        <v>45</v>
      </c>
      <c r="R61" s="234">
        <f t="shared" si="93"/>
        <v>0</v>
      </c>
      <c r="S61" s="233">
        <f t="shared" si="94"/>
        <v>45</v>
      </c>
      <c r="T61" s="235">
        <v>56</v>
      </c>
      <c r="U61" s="235">
        <v>1.2</v>
      </c>
      <c r="V61" s="236">
        <f t="shared" ref="V61:V67" si="95">U61*S61</f>
        <v>54</v>
      </c>
      <c r="W61" s="158"/>
      <c r="X61" s="210"/>
    </row>
    <row r="62" spans="1:25" s="107" customFormat="1">
      <c r="A62" s="225" t="s">
        <v>247</v>
      </c>
      <c r="B62" s="226" t="s">
        <v>170</v>
      </c>
      <c r="C62" s="227">
        <v>2</v>
      </c>
      <c r="D62" s="226" t="s">
        <v>13</v>
      </c>
      <c r="E62" s="228" t="s">
        <v>116</v>
      </c>
      <c r="F62" s="230">
        <v>2</v>
      </c>
      <c r="G62" s="230" t="s">
        <v>75</v>
      </c>
      <c r="H62" s="227"/>
      <c r="I62" s="227">
        <v>23</v>
      </c>
      <c r="J62" s="227">
        <v>32</v>
      </c>
      <c r="K62" s="227">
        <f t="shared" si="82"/>
        <v>10</v>
      </c>
      <c r="L62" s="227">
        <v>30</v>
      </c>
      <c r="M62" s="227"/>
      <c r="N62" s="231">
        <f t="shared" si="83"/>
        <v>3</v>
      </c>
      <c r="O62" s="232">
        <f t="shared" si="84"/>
        <v>0</v>
      </c>
      <c r="P62" s="229"/>
      <c r="Q62" s="233">
        <f t="shared" si="92"/>
        <v>30</v>
      </c>
      <c r="R62" s="234">
        <f t="shared" si="93"/>
        <v>0</v>
      </c>
      <c r="S62" s="233">
        <f t="shared" si="94"/>
        <v>30</v>
      </c>
      <c r="T62" s="236">
        <v>22</v>
      </c>
      <c r="U62" s="236">
        <v>1.1000000000000001</v>
      </c>
      <c r="V62" s="236">
        <f t="shared" si="95"/>
        <v>33</v>
      </c>
      <c r="W62" s="158"/>
      <c r="X62" s="210"/>
    </row>
    <row r="63" spans="1:25" s="107" customFormat="1">
      <c r="A63" s="225" t="s">
        <v>247</v>
      </c>
      <c r="B63" s="226" t="s">
        <v>171</v>
      </c>
      <c r="C63" s="227">
        <v>2</v>
      </c>
      <c r="D63" s="228" t="s">
        <v>13</v>
      </c>
      <c r="E63" s="228" t="s">
        <v>116</v>
      </c>
      <c r="F63" s="230">
        <v>2</v>
      </c>
      <c r="G63" s="230" t="s">
        <v>83</v>
      </c>
      <c r="H63" s="227"/>
      <c r="I63" s="227">
        <v>23</v>
      </c>
      <c r="J63" s="227">
        <v>32</v>
      </c>
      <c r="K63" s="227">
        <f t="shared" si="82"/>
        <v>10</v>
      </c>
      <c r="L63" s="227">
        <v>30</v>
      </c>
      <c r="M63" s="227"/>
      <c r="N63" s="231">
        <f t="shared" si="83"/>
        <v>3</v>
      </c>
      <c r="O63" s="232">
        <f t="shared" si="84"/>
        <v>0</v>
      </c>
      <c r="P63" s="229"/>
      <c r="Q63" s="233">
        <f t="shared" si="92"/>
        <v>30</v>
      </c>
      <c r="R63" s="234">
        <f t="shared" si="93"/>
        <v>0</v>
      </c>
      <c r="S63" s="233">
        <f t="shared" si="94"/>
        <v>30</v>
      </c>
      <c r="T63" s="235">
        <v>37</v>
      </c>
      <c r="U63" s="235">
        <v>1.1000000000000001</v>
      </c>
      <c r="V63" s="236">
        <f t="shared" si="95"/>
        <v>33</v>
      </c>
      <c r="W63" s="158"/>
      <c r="X63" s="210"/>
    </row>
    <row r="64" spans="1:25" s="107" customFormat="1">
      <c r="A64" s="248"/>
      <c r="B64" s="226" t="s">
        <v>145</v>
      </c>
      <c r="C64" s="227">
        <v>2</v>
      </c>
      <c r="D64" s="228" t="s">
        <v>13</v>
      </c>
      <c r="E64" s="246" t="s">
        <v>165</v>
      </c>
      <c r="F64" s="230" t="s">
        <v>502</v>
      </c>
      <c r="G64" s="230" t="s">
        <v>75</v>
      </c>
      <c r="H64" s="227"/>
      <c r="I64" s="227">
        <v>44</v>
      </c>
      <c r="J64" s="227">
        <v>47</v>
      </c>
      <c r="K64" s="227">
        <f>J64-I64+1</f>
        <v>4</v>
      </c>
      <c r="L64" s="227"/>
      <c r="M64" s="227"/>
      <c r="N64" s="231">
        <f>L64/K64</f>
        <v>0</v>
      </c>
      <c r="O64" s="232">
        <f>M64/6</f>
        <v>0</v>
      </c>
      <c r="P64" s="229"/>
      <c r="Q64" s="233">
        <v>30</v>
      </c>
      <c r="R64" s="234"/>
      <c r="S64" s="233">
        <f>P64+Q64+R64</f>
        <v>30</v>
      </c>
      <c r="T64" s="235">
        <v>56</v>
      </c>
      <c r="U64" s="235">
        <v>1.2</v>
      </c>
      <c r="V64" s="235">
        <f>U64*S64</f>
        <v>36</v>
      </c>
      <c r="W64" s="158"/>
      <c r="X64" s="210"/>
    </row>
    <row r="65" spans="1:25" s="107" customFormat="1">
      <c r="A65" s="248"/>
      <c r="B65" s="226" t="s">
        <v>146</v>
      </c>
      <c r="C65" s="227">
        <v>2</v>
      </c>
      <c r="D65" s="228" t="s">
        <v>13</v>
      </c>
      <c r="E65" s="246" t="s">
        <v>165</v>
      </c>
      <c r="F65" s="230" t="s">
        <v>502</v>
      </c>
      <c r="G65" s="230" t="s">
        <v>83</v>
      </c>
      <c r="H65" s="227"/>
      <c r="I65" s="227">
        <v>44</v>
      </c>
      <c r="J65" s="227">
        <v>47</v>
      </c>
      <c r="K65" s="227">
        <f>J65-I65+1</f>
        <v>4</v>
      </c>
      <c r="L65" s="227"/>
      <c r="M65" s="227"/>
      <c r="N65" s="231">
        <f>L65/K65</f>
        <v>0</v>
      </c>
      <c r="O65" s="232">
        <f>M65/6</f>
        <v>0</v>
      </c>
      <c r="P65" s="229"/>
      <c r="Q65" s="233">
        <v>30</v>
      </c>
      <c r="R65" s="234"/>
      <c r="S65" s="233">
        <f>P65+Q65+R65</f>
        <v>30</v>
      </c>
      <c r="T65" s="235">
        <v>56</v>
      </c>
      <c r="U65" s="235">
        <v>1.2</v>
      </c>
      <c r="V65" s="235">
        <f>U65*S65</f>
        <v>36</v>
      </c>
      <c r="W65" s="158"/>
      <c r="X65" s="210"/>
    </row>
    <row r="66" spans="1:25" s="107" customFormat="1">
      <c r="A66" s="225"/>
      <c r="B66" s="226" t="s">
        <v>166</v>
      </c>
      <c r="C66" s="227">
        <v>2</v>
      </c>
      <c r="D66" s="226" t="s">
        <v>13</v>
      </c>
      <c r="E66" s="246" t="s">
        <v>165</v>
      </c>
      <c r="F66" s="230" t="s">
        <v>502</v>
      </c>
      <c r="G66" s="230" t="s">
        <v>204</v>
      </c>
      <c r="H66" s="227"/>
      <c r="I66" s="227">
        <v>44</v>
      </c>
      <c r="J66" s="227">
        <v>47</v>
      </c>
      <c r="K66" s="227">
        <f>J66-I66+1</f>
        <v>4</v>
      </c>
      <c r="L66" s="227">
        <v>30</v>
      </c>
      <c r="M66" s="227"/>
      <c r="N66" s="231">
        <f t="shared" si="83"/>
        <v>7.5</v>
      </c>
      <c r="O66" s="232">
        <f>M66/5</f>
        <v>0</v>
      </c>
      <c r="P66" s="229"/>
      <c r="Q66" s="233">
        <f>IF(K66=0,0,L66)</f>
        <v>30</v>
      </c>
      <c r="R66" s="234">
        <f>IF(K66=0,0,M66/1.5)</f>
        <v>0</v>
      </c>
      <c r="S66" s="233">
        <f>P66+Q66+R66</f>
        <v>30</v>
      </c>
      <c r="T66" s="235">
        <v>7</v>
      </c>
      <c r="U66" s="235">
        <v>1.1000000000000001</v>
      </c>
      <c r="V66" s="236">
        <f t="shared" si="95"/>
        <v>33</v>
      </c>
      <c r="W66" s="158"/>
      <c r="X66" s="210"/>
    </row>
    <row r="67" spans="1:25" s="107" customFormat="1">
      <c r="A67" s="225" t="s">
        <v>247</v>
      </c>
      <c r="B67" s="226" t="s">
        <v>166</v>
      </c>
      <c r="C67" s="227">
        <v>2</v>
      </c>
      <c r="D67" s="226" t="s">
        <v>13</v>
      </c>
      <c r="E67" s="228" t="s">
        <v>169</v>
      </c>
      <c r="F67" s="230" t="s">
        <v>83</v>
      </c>
      <c r="G67" s="230" t="s">
        <v>207</v>
      </c>
      <c r="H67" s="227"/>
      <c r="I67" s="227">
        <v>44</v>
      </c>
      <c r="J67" s="227">
        <v>47</v>
      </c>
      <c r="K67" s="227">
        <f>J67-I67+1</f>
        <v>4</v>
      </c>
      <c r="L67" s="227">
        <v>45</v>
      </c>
      <c r="M67" s="227"/>
      <c r="N67" s="231">
        <f>L67/K67</f>
        <v>11.25</v>
      </c>
      <c r="O67" s="232">
        <f>M67/5</f>
        <v>0</v>
      </c>
      <c r="P67" s="229"/>
      <c r="Q67" s="233">
        <f>IF(K67=0,0,L67)</f>
        <v>45</v>
      </c>
      <c r="R67" s="234">
        <f>IF(K67=0,0,M67/1.5)</f>
        <v>0</v>
      </c>
      <c r="S67" s="233">
        <f>P67+Q67+R67</f>
        <v>45</v>
      </c>
      <c r="T67" s="235">
        <v>7</v>
      </c>
      <c r="U67" s="235">
        <v>1.1000000000000001</v>
      </c>
      <c r="V67" s="236">
        <f t="shared" si="95"/>
        <v>49.500000000000007</v>
      </c>
      <c r="W67" s="158"/>
      <c r="X67" s="210"/>
    </row>
    <row r="68" spans="1:25" s="204" customFormat="1" ht="25.5">
      <c r="A68" s="199" t="s">
        <v>15</v>
      </c>
      <c r="B68" s="199" t="s">
        <v>16</v>
      </c>
      <c r="C68" s="200" t="s">
        <v>149</v>
      </c>
      <c r="D68" s="199" t="s">
        <v>17</v>
      </c>
      <c r="E68" s="199" t="s">
        <v>18</v>
      </c>
      <c r="F68" s="199" t="s">
        <v>19</v>
      </c>
      <c r="G68" s="199" t="s">
        <v>20</v>
      </c>
      <c r="H68" s="200" t="s">
        <v>1</v>
      </c>
      <c r="I68" s="199" t="s">
        <v>21</v>
      </c>
      <c r="J68" s="199" t="s">
        <v>22</v>
      </c>
      <c r="K68" s="200" t="s">
        <v>2</v>
      </c>
      <c r="L68" s="199" t="s">
        <v>33</v>
      </c>
      <c r="M68" s="199" t="s">
        <v>34</v>
      </c>
      <c r="N68" s="201" t="s">
        <v>3</v>
      </c>
      <c r="O68" s="201" t="s">
        <v>4</v>
      </c>
      <c r="P68" s="200" t="s">
        <v>32</v>
      </c>
      <c r="Q68" s="199" t="s">
        <v>5</v>
      </c>
      <c r="R68" s="199" t="s">
        <v>6</v>
      </c>
      <c r="S68" s="202" t="s">
        <v>418</v>
      </c>
      <c r="T68" s="194" t="s">
        <v>416</v>
      </c>
      <c r="U68" s="194" t="s">
        <v>419</v>
      </c>
      <c r="V68" s="194" t="s">
        <v>420</v>
      </c>
      <c r="W68" s="203" t="s">
        <v>429</v>
      </c>
      <c r="X68" s="218" t="s">
        <v>438</v>
      </c>
      <c r="Y68" s="217" t="s">
        <v>439</v>
      </c>
    </row>
    <row r="69" spans="1:25" s="27" customFormat="1">
      <c r="A69" s="7"/>
      <c r="B69" s="8" t="s">
        <v>183</v>
      </c>
      <c r="C69" s="9">
        <v>1</v>
      </c>
      <c r="D69" s="8" t="s">
        <v>60</v>
      </c>
      <c r="E69" s="7" t="s">
        <v>112</v>
      </c>
      <c r="F69" s="11">
        <v>2</v>
      </c>
      <c r="G69" s="11" t="s">
        <v>139</v>
      </c>
      <c r="H69" s="9"/>
      <c r="I69" s="9">
        <v>1</v>
      </c>
      <c r="J69" s="9">
        <v>10</v>
      </c>
      <c r="K69" s="9">
        <f t="shared" ref="K69:K78" si="96">J69-I69+1</f>
        <v>10</v>
      </c>
      <c r="L69" s="9">
        <v>30</v>
      </c>
      <c r="M69" s="9"/>
      <c r="N69" s="12">
        <f>L69/K69</f>
        <v>3</v>
      </c>
      <c r="O69" s="13">
        <f t="shared" ref="O69:O73" si="97">M69/5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95">
        <v>60</v>
      </c>
      <c r="U69" s="195" t="str">
        <f t="shared" ref="U69:U75" si="98">IF(T69&lt;=40,"1,1",IF(AND(40&lt;T69,T69&lt;=60),"1,2","1,3"))</f>
        <v>1,2</v>
      </c>
      <c r="V69" s="195">
        <f t="shared" ref="V69:V75" si="99">U69*S69</f>
        <v>36</v>
      </c>
      <c r="W69" s="158">
        <f>SUM(V69:V76)</f>
        <v>322.5</v>
      </c>
      <c r="X69" s="219">
        <f>SUM(V69:V84)</f>
        <v>650.5</v>
      </c>
      <c r="Y69" s="221">
        <f>X69-446</f>
        <v>204.5</v>
      </c>
    </row>
    <row r="70" spans="1:25" s="27" customFormat="1">
      <c r="A70" s="7"/>
      <c r="B70" s="8" t="s">
        <v>184</v>
      </c>
      <c r="C70" s="9">
        <v>1</v>
      </c>
      <c r="D70" s="8" t="s">
        <v>60</v>
      </c>
      <c r="E70" s="7" t="s">
        <v>112</v>
      </c>
      <c r="F70" s="11">
        <v>2</v>
      </c>
      <c r="G70" s="11" t="s">
        <v>140</v>
      </c>
      <c r="H70" s="9"/>
      <c r="I70" s="9">
        <v>1</v>
      </c>
      <c r="J70" s="9">
        <v>10</v>
      </c>
      <c r="K70" s="9">
        <f t="shared" si="96"/>
        <v>10</v>
      </c>
      <c r="L70" s="9">
        <v>30</v>
      </c>
      <c r="M70" s="9"/>
      <c r="N70" s="12">
        <f>L70/K70</f>
        <v>3</v>
      </c>
      <c r="O70" s="13">
        <f t="shared" si="97"/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95">
        <v>60</v>
      </c>
      <c r="U70" s="195" t="str">
        <f t="shared" si="98"/>
        <v>1,2</v>
      </c>
      <c r="V70" s="195">
        <f t="shared" si="99"/>
        <v>36</v>
      </c>
      <c r="W70" s="158"/>
      <c r="X70" s="56"/>
    </row>
    <row r="71" spans="1:25" s="27" customFormat="1">
      <c r="A71" s="7"/>
      <c r="B71" s="8" t="s">
        <v>181</v>
      </c>
      <c r="C71" s="9">
        <v>1</v>
      </c>
      <c r="D71" s="8" t="s">
        <v>60</v>
      </c>
      <c r="E71" s="7" t="s">
        <v>112</v>
      </c>
      <c r="F71" s="11">
        <v>6</v>
      </c>
      <c r="G71" s="11" t="s">
        <v>83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95">
        <v>61</v>
      </c>
      <c r="U71" s="195" t="str">
        <f t="shared" si="98"/>
        <v>1,3</v>
      </c>
      <c r="V71" s="195">
        <f t="shared" si="99"/>
        <v>39</v>
      </c>
      <c r="W71" s="158"/>
      <c r="X71" s="56"/>
    </row>
    <row r="72" spans="1:25" s="27" customFormat="1">
      <c r="A72" s="7"/>
      <c r="B72" s="8" t="s">
        <v>182</v>
      </c>
      <c r="C72" s="9">
        <v>1</v>
      </c>
      <c r="D72" s="8" t="s">
        <v>60</v>
      </c>
      <c r="E72" s="7" t="s">
        <v>112</v>
      </c>
      <c r="F72" s="11">
        <v>6</v>
      </c>
      <c r="G72" s="11" t="s">
        <v>75</v>
      </c>
      <c r="H72" s="9"/>
      <c r="I72" s="9">
        <v>1</v>
      </c>
      <c r="J72" s="9">
        <v>10</v>
      </c>
      <c r="K72" s="9">
        <f t="shared" si="96"/>
        <v>10</v>
      </c>
      <c r="L72" s="9">
        <v>30</v>
      </c>
      <c r="M72" s="9"/>
      <c r="N72" s="12">
        <f>L72/K72</f>
        <v>3</v>
      </c>
      <c r="O72" s="13">
        <f t="shared" si="97"/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195">
        <v>61</v>
      </c>
      <c r="U72" s="195" t="str">
        <f t="shared" si="98"/>
        <v>1,3</v>
      </c>
      <c r="V72" s="195">
        <f t="shared" si="99"/>
        <v>39</v>
      </c>
      <c r="W72" s="158"/>
      <c r="X72" s="56"/>
    </row>
    <row r="73" spans="1:25" s="27" customFormat="1">
      <c r="A73" s="30" t="s">
        <v>247</v>
      </c>
      <c r="B73" s="8" t="s">
        <v>58</v>
      </c>
      <c r="C73" s="9">
        <v>1</v>
      </c>
      <c r="D73" s="8" t="s">
        <v>60</v>
      </c>
      <c r="E73" s="10" t="s">
        <v>116</v>
      </c>
      <c r="F73" s="11">
        <v>6</v>
      </c>
      <c r="G73" s="11" t="s">
        <v>373</v>
      </c>
      <c r="H73" s="9"/>
      <c r="I73" s="9">
        <v>1</v>
      </c>
      <c r="J73" s="9">
        <v>15</v>
      </c>
      <c r="K73" s="9">
        <f t="shared" si="96"/>
        <v>15</v>
      </c>
      <c r="L73" s="9">
        <v>45</v>
      </c>
      <c r="M73" s="9"/>
      <c r="N73" s="12">
        <f t="shared" ref="N73:N81" si="100">L73/K73</f>
        <v>3</v>
      </c>
      <c r="O73" s="13">
        <f t="shared" si="97"/>
        <v>0</v>
      </c>
      <c r="P73" s="14"/>
      <c r="Q73" s="15">
        <f t="shared" ref="Q73:Q78" si="101">IF(K73=0,0,L73)</f>
        <v>45</v>
      </c>
      <c r="R73" s="16">
        <f t="shared" ref="R73:R81" si="102">IF(K73=0,0,M73/1.5)</f>
        <v>0</v>
      </c>
      <c r="S73" s="15">
        <f t="shared" ref="S73:S81" si="103">P73+Q73+R73</f>
        <v>45</v>
      </c>
      <c r="T73" s="196">
        <v>57</v>
      </c>
      <c r="U73" s="195" t="str">
        <f t="shared" si="98"/>
        <v>1,2</v>
      </c>
      <c r="V73" s="195">
        <f t="shared" si="99"/>
        <v>54</v>
      </c>
      <c r="W73" s="158"/>
      <c r="X73" s="56"/>
    </row>
    <row r="74" spans="1:25" s="27" customFormat="1">
      <c r="A74" s="7"/>
      <c r="B74" s="8" t="s">
        <v>175</v>
      </c>
      <c r="C74" s="9">
        <v>1</v>
      </c>
      <c r="D74" s="8" t="s">
        <v>60</v>
      </c>
      <c r="E74" s="14" t="s">
        <v>23</v>
      </c>
      <c r="F74" s="11">
        <v>4</v>
      </c>
      <c r="G74" s="11" t="s">
        <v>140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  <c r="T74" s="195">
        <v>61</v>
      </c>
      <c r="U74" s="195" t="str">
        <f t="shared" si="98"/>
        <v>1,3</v>
      </c>
      <c r="V74" s="195">
        <f t="shared" si="99"/>
        <v>39</v>
      </c>
      <c r="W74" s="158"/>
      <c r="X74" s="56"/>
    </row>
    <row r="75" spans="1:25" s="27" customFormat="1">
      <c r="A75" s="7"/>
      <c r="B75" s="8" t="s">
        <v>174</v>
      </c>
      <c r="C75" s="9">
        <v>1</v>
      </c>
      <c r="D75" s="8" t="s">
        <v>60</v>
      </c>
      <c r="E75" s="14" t="s">
        <v>23</v>
      </c>
      <c r="F75" s="11">
        <v>4</v>
      </c>
      <c r="G75" s="11" t="s">
        <v>139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>L75/K75</f>
        <v>3</v>
      </c>
      <c r="O75" s="13">
        <f>M75/6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  <c r="T75" s="195">
        <v>62</v>
      </c>
      <c r="U75" s="195" t="str">
        <f t="shared" si="98"/>
        <v>1,3</v>
      </c>
      <c r="V75" s="195">
        <f t="shared" si="99"/>
        <v>39</v>
      </c>
      <c r="W75" s="158"/>
      <c r="X75" s="56"/>
    </row>
    <row r="76" spans="1:25" s="27" customFormat="1">
      <c r="A76" s="7"/>
      <c r="B76" s="8"/>
      <c r="C76" s="9"/>
      <c r="D76" s="8" t="s">
        <v>60</v>
      </c>
      <c r="E76" s="14" t="s">
        <v>473</v>
      </c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195"/>
      <c r="U76" s="195"/>
      <c r="V76" s="195">
        <v>40.5</v>
      </c>
      <c r="W76" s="158"/>
      <c r="X76" s="56"/>
    </row>
    <row r="77" spans="1:25" s="108" customFormat="1" ht="15.95" customHeight="1">
      <c r="A77" s="225" t="s">
        <v>249</v>
      </c>
      <c r="B77" s="226" t="s">
        <v>176</v>
      </c>
      <c r="C77" s="227">
        <v>2</v>
      </c>
      <c r="D77" s="226" t="s">
        <v>60</v>
      </c>
      <c r="E77" s="229" t="s">
        <v>151</v>
      </c>
      <c r="F77" s="227" t="s">
        <v>77</v>
      </c>
      <c r="G77" s="230" t="s">
        <v>36</v>
      </c>
      <c r="H77" s="227"/>
      <c r="I77" s="227">
        <v>23</v>
      </c>
      <c r="J77" s="227">
        <v>27</v>
      </c>
      <c r="K77" s="227">
        <f t="shared" si="96"/>
        <v>5</v>
      </c>
      <c r="L77" s="227"/>
      <c r="M77" s="227">
        <v>60</v>
      </c>
      <c r="N77" s="231">
        <f t="shared" si="100"/>
        <v>0</v>
      </c>
      <c r="O77" s="232">
        <f>M77/6</f>
        <v>10</v>
      </c>
      <c r="P77" s="229"/>
      <c r="Q77" s="233">
        <f t="shared" si="101"/>
        <v>0</v>
      </c>
      <c r="R77" s="234">
        <f>IF(K77=0,0,M77/1.5)</f>
        <v>40</v>
      </c>
      <c r="S77" s="233">
        <f t="shared" si="103"/>
        <v>40</v>
      </c>
      <c r="T77" s="235">
        <v>28</v>
      </c>
      <c r="U77" s="235">
        <v>1</v>
      </c>
      <c r="V77" s="235">
        <f>U77*S77</f>
        <v>40</v>
      </c>
      <c r="W77" s="158"/>
      <c r="X77" s="208"/>
    </row>
    <row r="78" spans="1:25" s="108" customFormat="1" ht="15.95" customHeight="1">
      <c r="A78" s="225" t="s">
        <v>249</v>
      </c>
      <c r="B78" s="226" t="s">
        <v>177</v>
      </c>
      <c r="C78" s="227">
        <v>2</v>
      </c>
      <c r="D78" s="226" t="s">
        <v>60</v>
      </c>
      <c r="E78" s="229" t="s">
        <v>151</v>
      </c>
      <c r="F78" s="227" t="s">
        <v>77</v>
      </c>
      <c r="G78" s="230" t="s">
        <v>37</v>
      </c>
      <c r="H78" s="227"/>
      <c r="I78" s="227">
        <v>23</v>
      </c>
      <c r="J78" s="227">
        <v>27</v>
      </c>
      <c r="K78" s="227">
        <f t="shared" si="96"/>
        <v>5</v>
      </c>
      <c r="L78" s="227"/>
      <c r="M78" s="227">
        <v>60</v>
      </c>
      <c r="N78" s="231">
        <f t="shared" si="100"/>
        <v>0</v>
      </c>
      <c r="O78" s="232">
        <f>M78/6</f>
        <v>10</v>
      </c>
      <c r="P78" s="229"/>
      <c r="Q78" s="233">
        <f t="shared" si="101"/>
        <v>0</v>
      </c>
      <c r="R78" s="234">
        <f>IF(K78=0,0,M78/1.5)</f>
        <v>40</v>
      </c>
      <c r="S78" s="233">
        <f t="shared" si="103"/>
        <v>40</v>
      </c>
      <c r="T78" s="235">
        <v>29</v>
      </c>
      <c r="U78" s="235">
        <v>1</v>
      </c>
      <c r="V78" s="235">
        <f t="shared" ref="V78:V83" si="104">U78*S78</f>
        <v>40</v>
      </c>
      <c r="W78" s="158"/>
      <c r="X78" s="208"/>
    </row>
    <row r="79" spans="1:25" s="110" customFormat="1">
      <c r="A79" s="225" t="s">
        <v>247</v>
      </c>
      <c r="B79" s="226" t="s">
        <v>176</v>
      </c>
      <c r="C79" s="227">
        <v>2</v>
      </c>
      <c r="D79" s="226" t="s">
        <v>60</v>
      </c>
      <c r="E79" s="246" t="s">
        <v>168</v>
      </c>
      <c r="F79" s="230" t="s">
        <v>77</v>
      </c>
      <c r="G79" s="230" t="s">
        <v>36</v>
      </c>
      <c r="H79" s="227"/>
      <c r="I79" s="227">
        <v>28</v>
      </c>
      <c r="J79" s="227">
        <v>32</v>
      </c>
      <c r="K79" s="227">
        <f t="shared" ref="K79:K81" si="105">J79-I79+1</f>
        <v>5</v>
      </c>
      <c r="L79" s="227"/>
      <c r="M79" s="227">
        <v>60</v>
      </c>
      <c r="N79" s="231">
        <f t="shared" si="100"/>
        <v>0</v>
      </c>
      <c r="O79" s="232">
        <v>0</v>
      </c>
      <c r="P79" s="229"/>
      <c r="Q79" s="233"/>
      <c r="R79" s="234">
        <f t="shared" si="102"/>
        <v>40</v>
      </c>
      <c r="S79" s="233">
        <f t="shared" si="103"/>
        <v>40</v>
      </c>
      <c r="T79" s="235">
        <v>28</v>
      </c>
      <c r="U79" s="235">
        <v>1</v>
      </c>
      <c r="V79" s="235">
        <f t="shared" si="104"/>
        <v>40</v>
      </c>
      <c r="W79" s="160"/>
      <c r="X79" s="211"/>
    </row>
    <row r="80" spans="1:25" s="107" customFormat="1">
      <c r="A80" s="225" t="s">
        <v>247</v>
      </c>
      <c r="B80" s="226" t="s">
        <v>177</v>
      </c>
      <c r="C80" s="227">
        <v>2</v>
      </c>
      <c r="D80" s="226" t="s">
        <v>60</v>
      </c>
      <c r="E80" s="246" t="s">
        <v>433</v>
      </c>
      <c r="F80" s="230" t="s">
        <v>77</v>
      </c>
      <c r="G80" s="230" t="s">
        <v>37</v>
      </c>
      <c r="H80" s="227"/>
      <c r="I80" s="227">
        <v>28</v>
      </c>
      <c r="J80" s="227">
        <v>32</v>
      </c>
      <c r="K80" s="227">
        <f t="shared" si="105"/>
        <v>5</v>
      </c>
      <c r="L80" s="227"/>
      <c r="M80" s="227">
        <v>60</v>
      </c>
      <c r="N80" s="231">
        <f t="shared" si="100"/>
        <v>0</v>
      </c>
      <c r="O80" s="232">
        <f t="shared" ref="O80:O81" si="106">M80/5</f>
        <v>12</v>
      </c>
      <c r="P80" s="229"/>
      <c r="Q80" s="233"/>
      <c r="R80" s="234">
        <f t="shared" si="102"/>
        <v>40</v>
      </c>
      <c r="S80" s="233">
        <f t="shared" si="103"/>
        <v>40</v>
      </c>
      <c r="T80" s="235">
        <v>29</v>
      </c>
      <c r="U80" s="235">
        <v>1</v>
      </c>
      <c r="V80" s="235">
        <f t="shared" si="104"/>
        <v>40</v>
      </c>
      <c r="W80" s="160"/>
      <c r="X80" s="210"/>
    </row>
    <row r="81" spans="1:25" s="107" customFormat="1">
      <c r="A81" s="225" t="s">
        <v>247</v>
      </c>
      <c r="B81" s="226" t="s">
        <v>58</v>
      </c>
      <c r="C81" s="227">
        <v>2</v>
      </c>
      <c r="D81" s="226" t="s">
        <v>60</v>
      </c>
      <c r="E81" s="228" t="s">
        <v>169</v>
      </c>
      <c r="F81" s="230" t="s">
        <v>502</v>
      </c>
      <c r="G81" s="230" t="s">
        <v>504</v>
      </c>
      <c r="H81" s="227"/>
      <c r="I81" s="227">
        <v>44</v>
      </c>
      <c r="J81" s="227">
        <v>47</v>
      </c>
      <c r="K81" s="227">
        <f t="shared" si="105"/>
        <v>4</v>
      </c>
      <c r="L81" s="227">
        <v>45</v>
      </c>
      <c r="M81" s="227"/>
      <c r="N81" s="231">
        <f t="shared" si="100"/>
        <v>11.25</v>
      </c>
      <c r="O81" s="232">
        <f t="shared" si="106"/>
        <v>0</v>
      </c>
      <c r="P81" s="229"/>
      <c r="Q81" s="233">
        <f t="shared" ref="Q81" si="107">IF(K81=0,0,L81)</f>
        <v>45</v>
      </c>
      <c r="R81" s="234">
        <f t="shared" si="102"/>
        <v>0</v>
      </c>
      <c r="S81" s="233">
        <f t="shared" si="103"/>
        <v>45</v>
      </c>
      <c r="T81" s="236">
        <v>57</v>
      </c>
      <c r="U81" s="236">
        <v>1.2</v>
      </c>
      <c r="V81" s="235">
        <f t="shared" si="104"/>
        <v>54</v>
      </c>
      <c r="W81" s="158"/>
      <c r="X81" s="210"/>
    </row>
    <row r="82" spans="1:25" s="108" customFormat="1" ht="15.95" customHeight="1">
      <c r="A82" s="225" t="s">
        <v>249</v>
      </c>
      <c r="B82" s="226" t="s">
        <v>182</v>
      </c>
      <c r="C82" s="227">
        <v>2</v>
      </c>
      <c r="D82" s="226" t="s">
        <v>60</v>
      </c>
      <c r="E82" s="228" t="s">
        <v>9</v>
      </c>
      <c r="F82" s="227">
        <v>4</v>
      </c>
      <c r="G82" s="230" t="s">
        <v>75</v>
      </c>
      <c r="H82" s="227"/>
      <c r="I82" s="227">
        <v>28</v>
      </c>
      <c r="J82" s="227">
        <v>37</v>
      </c>
      <c r="K82" s="227">
        <f>J82-I82+1</f>
        <v>10</v>
      </c>
      <c r="L82" s="227">
        <v>30</v>
      </c>
      <c r="M82" s="227"/>
      <c r="N82" s="231">
        <f>L82/K82</f>
        <v>3</v>
      </c>
      <c r="O82" s="232">
        <f>M82/6</f>
        <v>0</v>
      </c>
      <c r="P82" s="229"/>
      <c r="Q82" s="233">
        <f>IF(K82=0,0,L82)</f>
        <v>30</v>
      </c>
      <c r="R82" s="234">
        <f>IF(K82=0,0,M82/1.5)</f>
        <v>0</v>
      </c>
      <c r="S82" s="233">
        <f>P82+Q82+R82</f>
        <v>30</v>
      </c>
      <c r="T82" s="235">
        <v>61</v>
      </c>
      <c r="U82" s="235">
        <v>1.3</v>
      </c>
      <c r="V82" s="235">
        <f t="shared" si="104"/>
        <v>39</v>
      </c>
      <c r="W82" s="158"/>
      <c r="X82" s="208"/>
    </row>
    <row r="83" spans="1:25" s="108" customFormat="1" ht="15.95" customHeight="1">
      <c r="A83" s="225" t="s">
        <v>249</v>
      </c>
      <c r="B83" s="226" t="s">
        <v>183</v>
      </c>
      <c r="C83" s="227">
        <v>2</v>
      </c>
      <c r="D83" s="226" t="s">
        <v>60</v>
      </c>
      <c r="E83" s="228" t="s">
        <v>9</v>
      </c>
      <c r="F83" s="227">
        <v>4</v>
      </c>
      <c r="G83" s="230" t="s">
        <v>83</v>
      </c>
      <c r="H83" s="227"/>
      <c r="I83" s="227">
        <v>28</v>
      </c>
      <c r="J83" s="227">
        <v>37</v>
      </c>
      <c r="K83" s="227">
        <f>J83-I83+1</f>
        <v>10</v>
      </c>
      <c r="L83" s="227">
        <v>30</v>
      </c>
      <c r="M83" s="227"/>
      <c r="N83" s="231">
        <f>L83/K83</f>
        <v>3</v>
      </c>
      <c r="O83" s="232">
        <f>M83/6</f>
        <v>0</v>
      </c>
      <c r="P83" s="229"/>
      <c r="Q83" s="233">
        <f>IF(K83=0,0,L83)</f>
        <v>30</v>
      </c>
      <c r="R83" s="234">
        <f>IF(K83=0,0,M83/1.5)</f>
        <v>0</v>
      </c>
      <c r="S83" s="233">
        <f>P83+Q83+R83</f>
        <v>30</v>
      </c>
      <c r="T83" s="236">
        <v>60</v>
      </c>
      <c r="U83" s="236">
        <v>1.3</v>
      </c>
      <c r="V83" s="235">
        <f t="shared" si="104"/>
        <v>39</v>
      </c>
      <c r="W83" s="158"/>
      <c r="X83" s="208"/>
    </row>
    <row r="84" spans="1:25" s="108" customFormat="1" ht="15.95" customHeight="1">
      <c r="A84" s="225" t="s">
        <v>249</v>
      </c>
      <c r="B84" s="226" t="s">
        <v>184</v>
      </c>
      <c r="C84" s="227">
        <v>2</v>
      </c>
      <c r="D84" s="226" t="s">
        <v>60</v>
      </c>
      <c r="E84" s="228" t="s">
        <v>9</v>
      </c>
      <c r="F84" s="227">
        <v>4</v>
      </c>
      <c r="G84" s="230" t="s">
        <v>139</v>
      </c>
      <c r="H84" s="227"/>
      <c r="I84" s="227">
        <v>28</v>
      </c>
      <c r="J84" s="227">
        <v>37</v>
      </c>
      <c r="K84" s="227">
        <f>J84-I84+1</f>
        <v>10</v>
      </c>
      <c r="L84" s="227">
        <v>30</v>
      </c>
      <c r="M84" s="227"/>
      <c r="N84" s="231">
        <f>L84/K84</f>
        <v>3</v>
      </c>
      <c r="O84" s="232">
        <f>M84/6</f>
        <v>0</v>
      </c>
      <c r="P84" s="229"/>
      <c r="Q84" s="233">
        <f>IF(K84=0,0,L84)</f>
        <v>30</v>
      </c>
      <c r="R84" s="234">
        <f>IF(K84=0,0,M84/1.5)</f>
        <v>0</v>
      </c>
      <c r="S84" s="233">
        <f>P84+Q84+R84</f>
        <v>30</v>
      </c>
      <c r="T84" s="235">
        <v>60</v>
      </c>
      <c r="U84" s="236">
        <v>1.2</v>
      </c>
      <c r="V84" s="236">
        <f>U84*S84</f>
        <v>36</v>
      </c>
      <c r="W84" s="158"/>
      <c r="X84" s="208"/>
    </row>
    <row r="85" spans="1:25" s="204" customFormat="1" ht="25.5">
      <c r="A85" s="199" t="s">
        <v>15</v>
      </c>
      <c r="B85" s="199" t="s">
        <v>16</v>
      </c>
      <c r="C85" s="200" t="s">
        <v>149</v>
      </c>
      <c r="D85" s="199" t="s">
        <v>17</v>
      </c>
      <c r="E85" s="199" t="s">
        <v>18</v>
      </c>
      <c r="F85" s="199" t="s">
        <v>19</v>
      </c>
      <c r="G85" s="199" t="s">
        <v>20</v>
      </c>
      <c r="H85" s="200" t="s">
        <v>1</v>
      </c>
      <c r="I85" s="199" t="s">
        <v>21</v>
      </c>
      <c r="J85" s="199" t="s">
        <v>22</v>
      </c>
      <c r="K85" s="200" t="s">
        <v>2</v>
      </c>
      <c r="L85" s="199" t="s">
        <v>33</v>
      </c>
      <c r="M85" s="199" t="s">
        <v>34</v>
      </c>
      <c r="N85" s="201" t="s">
        <v>3</v>
      </c>
      <c r="O85" s="201" t="s">
        <v>4</v>
      </c>
      <c r="P85" s="200" t="s">
        <v>32</v>
      </c>
      <c r="Q85" s="199" t="s">
        <v>5</v>
      </c>
      <c r="R85" s="199" t="s">
        <v>6</v>
      </c>
      <c r="S85" s="202" t="s">
        <v>418</v>
      </c>
      <c r="T85" s="194" t="s">
        <v>416</v>
      </c>
      <c r="U85" s="194" t="s">
        <v>419</v>
      </c>
      <c r="V85" s="194" t="s">
        <v>420</v>
      </c>
      <c r="W85" s="203" t="s">
        <v>429</v>
      </c>
      <c r="X85" s="218" t="s">
        <v>438</v>
      </c>
      <c r="Y85" s="217" t="s">
        <v>439</v>
      </c>
    </row>
    <row r="86" spans="1:25" s="14" customFormat="1">
      <c r="A86" s="163" t="s">
        <v>135</v>
      </c>
      <c r="B86" s="8" t="s">
        <v>270</v>
      </c>
      <c r="C86" s="9">
        <v>1</v>
      </c>
      <c r="D86" s="8" t="s">
        <v>45</v>
      </c>
      <c r="E86" s="14" t="s">
        <v>99</v>
      </c>
      <c r="F86" s="9">
        <v>2</v>
      </c>
      <c r="G86" s="11" t="s">
        <v>36</v>
      </c>
      <c r="H86" s="9"/>
      <c r="I86" s="9">
        <v>6</v>
      </c>
      <c r="J86" s="9">
        <v>15</v>
      </c>
      <c r="K86" s="9">
        <f>J86-I86+1</f>
        <v>10</v>
      </c>
      <c r="L86" s="9"/>
      <c r="M86" s="9">
        <v>60</v>
      </c>
      <c r="N86" s="12"/>
      <c r="O86" s="13">
        <f>M86/6</f>
        <v>10</v>
      </c>
      <c r="Q86" s="15">
        <f>IF(K86=0,0,L86)</f>
        <v>0</v>
      </c>
      <c r="R86" s="16">
        <f>IF(K86=0,0,M86/1.5)</f>
        <v>40</v>
      </c>
      <c r="S86" s="15">
        <f>P86+Q86+R86</f>
        <v>40</v>
      </c>
      <c r="T86" s="195">
        <v>64</v>
      </c>
      <c r="U86" s="195">
        <v>1.2</v>
      </c>
      <c r="V86" s="195">
        <f>U86*S86</f>
        <v>48</v>
      </c>
      <c r="W86" s="158">
        <f>SUM(V86:V101)</f>
        <v>512</v>
      </c>
      <c r="X86" s="219">
        <f>SUM(V86:V105)</f>
        <v>663.5</v>
      </c>
      <c r="Y86" s="221">
        <f>X86-446</f>
        <v>217.5</v>
      </c>
    </row>
    <row r="87" spans="1:25" s="48" customFormat="1">
      <c r="A87" s="97" t="s">
        <v>134</v>
      </c>
      <c r="B87" s="46" t="s">
        <v>366</v>
      </c>
      <c r="C87" s="47">
        <v>1</v>
      </c>
      <c r="D87" s="46" t="s">
        <v>45</v>
      </c>
      <c r="E87" s="48" t="s">
        <v>341</v>
      </c>
      <c r="F87" s="47">
        <v>2</v>
      </c>
      <c r="G87" s="49" t="s">
        <v>276</v>
      </c>
      <c r="H87" s="47"/>
      <c r="I87" s="47">
        <v>16</v>
      </c>
      <c r="J87" s="47">
        <v>23</v>
      </c>
      <c r="K87" s="47">
        <f>J87-I87+1</f>
        <v>8</v>
      </c>
      <c r="L87" s="47"/>
      <c r="M87" s="47">
        <v>30</v>
      </c>
      <c r="N87" s="50"/>
      <c r="O87" s="51">
        <f>M87/6</f>
        <v>5</v>
      </c>
      <c r="Q87" s="52">
        <f>IF(K87=0,0,L87)</f>
        <v>0</v>
      </c>
      <c r="R87" s="90">
        <f>IF(K87=0,0,M87/1.5)</f>
        <v>20</v>
      </c>
      <c r="S87" s="52">
        <f>P87+Q87+R87</f>
        <v>20</v>
      </c>
      <c r="T87" s="195">
        <v>30</v>
      </c>
      <c r="U87" s="195" t="str">
        <f t="shared" ref="U87:U88" si="108">IF(T87&lt;=30,"1","1,1")</f>
        <v>1</v>
      </c>
      <c r="V87" s="195">
        <f t="shared" ref="V87:V101" si="109">U87*S87</f>
        <v>20</v>
      </c>
      <c r="W87" s="160"/>
      <c r="X87" s="86"/>
    </row>
    <row r="88" spans="1:25" s="48" customFormat="1">
      <c r="A88" s="97" t="s">
        <v>134</v>
      </c>
      <c r="B88" s="46" t="s">
        <v>367</v>
      </c>
      <c r="C88" s="47">
        <v>1</v>
      </c>
      <c r="D88" s="46" t="s">
        <v>45</v>
      </c>
      <c r="E88" s="48" t="s">
        <v>341</v>
      </c>
      <c r="F88" s="47">
        <v>3</v>
      </c>
      <c r="G88" s="49" t="s">
        <v>276</v>
      </c>
      <c r="H88" s="47"/>
      <c r="I88" s="47">
        <v>16</v>
      </c>
      <c r="J88" s="47">
        <v>23</v>
      </c>
      <c r="K88" s="47">
        <f>J88-I88+1</f>
        <v>8</v>
      </c>
      <c r="L88" s="47"/>
      <c r="M88" s="47">
        <v>30</v>
      </c>
      <c r="N88" s="50"/>
      <c r="O88" s="51">
        <f>M88/6</f>
        <v>5</v>
      </c>
      <c r="Q88" s="52">
        <f>IF(K88=0,0,L88)</f>
        <v>0</v>
      </c>
      <c r="R88" s="90">
        <f>IF(K88=0,0,M88/1.5)</f>
        <v>20</v>
      </c>
      <c r="S88" s="52">
        <f>P88+Q88+R88</f>
        <v>20</v>
      </c>
      <c r="T88" s="195">
        <v>30</v>
      </c>
      <c r="U88" s="195" t="str">
        <f t="shared" si="108"/>
        <v>1</v>
      </c>
      <c r="V88" s="195">
        <f t="shared" si="109"/>
        <v>20</v>
      </c>
      <c r="W88" s="160"/>
      <c r="X88" s="86"/>
    </row>
    <row r="89" spans="1:25" s="27" customFormat="1">
      <c r="A89" s="97" t="s">
        <v>144</v>
      </c>
      <c r="B89" s="8" t="s">
        <v>148</v>
      </c>
      <c r="C89" s="9">
        <v>1</v>
      </c>
      <c r="D89" s="8" t="s">
        <v>45</v>
      </c>
      <c r="E89" s="14" t="s">
        <v>121</v>
      </c>
      <c r="F89" s="24">
        <v>3</v>
      </c>
      <c r="G89" s="11" t="s">
        <v>139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96">
        <v>37</v>
      </c>
      <c r="U89" s="196">
        <v>1</v>
      </c>
      <c r="V89" s="195">
        <f t="shared" si="109"/>
        <v>30</v>
      </c>
      <c r="W89" s="158"/>
      <c r="X89" s="56"/>
    </row>
    <row r="90" spans="1:25" s="27" customFormat="1">
      <c r="A90" s="97" t="s">
        <v>252</v>
      </c>
      <c r="B90" s="8" t="s">
        <v>58</v>
      </c>
      <c r="C90" s="9">
        <v>1</v>
      </c>
      <c r="D90" s="8" t="s">
        <v>45</v>
      </c>
      <c r="E90" s="14" t="s">
        <v>111</v>
      </c>
      <c r="F90" s="24">
        <v>3</v>
      </c>
      <c r="G90" s="11" t="s">
        <v>140</v>
      </c>
      <c r="H90" s="9"/>
      <c r="I90" s="9">
        <v>1</v>
      </c>
      <c r="J90" s="9">
        <v>15</v>
      </c>
      <c r="K90" s="9">
        <f t="shared" ref="K90:K104" si="110">J90-I90+1</f>
        <v>15</v>
      </c>
      <c r="L90" s="9">
        <v>30</v>
      </c>
      <c r="M90" s="9"/>
      <c r="N90" s="12">
        <f t="shared" ref="N90:N104" si="111">L90/K90</f>
        <v>2</v>
      </c>
      <c r="O90" s="13">
        <f>M90/5</f>
        <v>0</v>
      </c>
      <c r="P90" s="14"/>
      <c r="Q90" s="15">
        <f t="shared" ref="Q90:Q104" si="112">IF(K90=0,0,L90)</f>
        <v>30</v>
      </c>
      <c r="R90" s="16">
        <f t="shared" ref="R90:R104" si="113">IF(K90=0,0,M90/1.5)</f>
        <v>0</v>
      </c>
      <c r="S90" s="15">
        <f t="shared" ref="S90:S104" si="114">P90+Q90+R90</f>
        <v>30</v>
      </c>
      <c r="T90" s="196">
        <v>57</v>
      </c>
      <c r="U90" s="195" t="str">
        <f t="shared" ref="U90" si="115">IF(T90&lt;=40,"1,1",IF(AND(40&lt;T90,T90&lt;=60),"1,2","1,3"))</f>
        <v>1,2</v>
      </c>
      <c r="V90" s="195">
        <f t="shared" si="109"/>
        <v>36</v>
      </c>
      <c r="W90" s="158"/>
      <c r="X90" s="56"/>
    </row>
    <row r="91" spans="1:25" s="14" customFormat="1">
      <c r="A91" s="163" t="s">
        <v>134</v>
      </c>
      <c r="B91" s="8" t="s">
        <v>350</v>
      </c>
      <c r="C91" s="9">
        <v>1</v>
      </c>
      <c r="D91" s="8" t="s">
        <v>45</v>
      </c>
      <c r="E91" s="14" t="s">
        <v>341</v>
      </c>
      <c r="F91" s="9">
        <v>3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95">
        <v>32</v>
      </c>
      <c r="U91" s="195" t="str">
        <f t="shared" ref="U91:U92" si="116">IF(T91&lt;=30,"1","1,1")</f>
        <v>1,1</v>
      </c>
      <c r="V91" s="195">
        <f t="shared" si="109"/>
        <v>22</v>
      </c>
      <c r="W91" s="158"/>
      <c r="X91" s="164"/>
    </row>
    <row r="92" spans="1:25" s="14" customFormat="1">
      <c r="A92" s="163" t="s">
        <v>134</v>
      </c>
      <c r="B92" s="8" t="s">
        <v>351</v>
      </c>
      <c r="C92" s="9">
        <v>1</v>
      </c>
      <c r="D92" s="8" t="s">
        <v>45</v>
      </c>
      <c r="E92" s="14" t="s">
        <v>341</v>
      </c>
      <c r="F92" s="9">
        <v>3</v>
      </c>
      <c r="G92" s="11" t="s">
        <v>37</v>
      </c>
      <c r="H92" s="9"/>
      <c r="I92" s="9">
        <v>16</v>
      </c>
      <c r="J92" s="9">
        <v>23</v>
      </c>
      <c r="K92" s="9">
        <f>J92-I92+1</f>
        <v>8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95">
        <v>32</v>
      </c>
      <c r="U92" s="195" t="str">
        <f t="shared" si="116"/>
        <v>1,1</v>
      </c>
      <c r="V92" s="195">
        <f t="shared" si="109"/>
        <v>22</v>
      </c>
      <c r="W92" s="158"/>
      <c r="X92" s="164"/>
    </row>
    <row r="93" spans="1:25" s="14" customFormat="1">
      <c r="A93" s="163" t="s">
        <v>135</v>
      </c>
      <c r="B93" s="8" t="s">
        <v>320</v>
      </c>
      <c r="C93" s="9">
        <v>1</v>
      </c>
      <c r="D93" s="8" t="s">
        <v>45</v>
      </c>
      <c r="E93" s="14" t="s">
        <v>340</v>
      </c>
      <c r="F93" s="9">
        <v>4</v>
      </c>
      <c r="G93" s="11" t="s">
        <v>37</v>
      </c>
      <c r="H93" s="9"/>
      <c r="I93" s="9">
        <v>6</v>
      </c>
      <c r="J93" s="9">
        <v>10</v>
      </c>
      <c r="K93" s="9">
        <f>J93-I93+1</f>
        <v>5</v>
      </c>
      <c r="L93" s="9"/>
      <c r="M93" s="9">
        <v>30</v>
      </c>
      <c r="N93" s="12"/>
      <c r="O93" s="13">
        <f>M93/6</f>
        <v>5</v>
      </c>
      <c r="Q93" s="15">
        <f>IF(K93=0,0,L93)</f>
        <v>0</v>
      </c>
      <c r="R93" s="16">
        <f>IF(K93=0,0,M93/1.5)</f>
        <v>20</v>
      </c>
      <c r="S93" s="15">
        <f>P93+Q93+R93</f>
        <v>20</v>
      </c>
      <c r="T93" s="195">
        <v>61</v>
      </c>
      <c r="U93" s="195">
        <v>1.2</v>
      </c>
      <c r="V93" s="195">
        <f t="shared" si="109"/>
        <v>24</v>
      </c>
      <c r="W93" s="158"/>
      <c r="X93" s="164"/>
    </row>
    <row r="94" spans="1:25" s="27" customFormat="1">
      <c r="A94" s="97" t="s">
        <v>252</v>
      </c>
      <c r="B94" s="8" t="s">
        <v>56</v>
      </c>
      <c r="C94" s="9">
        <v>1</v>
      </c>
      <c r="D94" s="8" t="s">
        <v>45</v>
      </c>
      <c r="E94" s="14" t="s">
        <v>111</v>
      </c>
      <c r="F94" s="11">
        <v>5</v>
      </c>
      <c r="G94" s="11" t="s">
        <v>75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M94/5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  <c r="T94" s="196">
        <v>56</v>
      </c>
      <c r="U94" s="195" t="str">
        <f t="shared" ref="U94:U95" si="117">IF(T94&lt;=40,"1,1",IF(AND(40&lt;T94,T94&lt;=60),"1,2","1,3"))</f>
        <v>1,2</v>
      </c>
      <c r="V94" s="195">
        <f t="shared" si="109"/>
        <v>36</v>
      </c>
      <c r="W94" s="158"/>
      <c r="X94" s="56"/>
    </row>
    <row r="95" spans="1:25" s="27" customFormat="1">
      <c r="A95" s="97" t="s">
        <v>144</v>
      </c>
      <c r="B95" s="8" t="s">
        <v>57</v>
      </c>
      <c r="C95" s="9">
        <v>1</v>
      </c>
      <c r="D95" s="8" t="s">
        <v>45</v>
      </c>
      <c r="E95" s="14" t="s">
        <v>111</v>
      </c>
      <c r="F95" s="24">
        <v>5</v>
      </c>
      <c r="G95" s="11" t="s">
        <v>83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  <c r="T95" s="196">
        <v>56</v>
      </c>
      <c r="U95" s="195" t="str">
        <f t="shared" si="117"/>
        <v>1,2</v>
      </c>
      <c r="V95" s="195">
        <f t="shared" si="109"/>
        <v>36</v>
      </c>
      <c r="W95" s="158"/>
      <c r="X95" s="56"/>
    </row>
    <row r="96" spans="1:25" s="26" customFormat="1" ht="15.95" customHeight="1">
      <c r="A96" s="30" t="s">
        <v>249</v>
      </c>
      <c r="B96" s="8" t="s">
        <v>172</v>
      </c>
      <c r="C96" s="9">
        <v>1</v>
      </c>
      <c r="D96" s="8" t="s">
        <v>45</v>
      </c>
      <c r="E96" s="10" t="s">
        <v>173</v>
      </c>
      <c r="F96" s="24">
        <v>5</v>
      </c>
      <c r="G96" s="11" t="s">
        <v>139</v>
      </c>
      <c r="H96" s="9"/>
      <c r="I96" s="9">
        <v>1</v>
      </c>
      <c r="J96" s="9">
        <v>10</v>
      </c>
      <c r="K96" s="9">
        <f t="shared" si="110"/>
        <v>10</v>
      </c>
      <c r="L96" s="9"/>
      <c r="M96" s="9">
        <v>30</v>
      </c>
      <c r="N96" s="12">
        <f t="shared" si="111"/>
        <v>0</v>
      </c>
      <c r="O96" s="13">
        <f>M96/6</f>
        <v>5</v>
      </c>
      <c r="P96" s="14"/>
      <c r="Q96" s="15">
        <f t="shared" si="112"/>
        <v>0</v>
      </c>
      <c r="R96" s="16">
        <f t="shared" si="113"/>
        <v>20</v>
      </c>
      <c r="S96" s="15">
        <f t="shared" si="114"/>
        <v>20</v>
      </c>
      <c r="T96" s="196">
        <v>40</v>
      </c>
      <c r="U96" s="195" t="str">
        <f>IF(T96&lt;=30,"1,1",IF(AND(30&lt;T96,T96&lt;=35),"1,2","1,3"))</f>
        <v>1,3</v>
      </c>
      <c r="V96" s="195">
        <f t="shared" si="109"/>
        <v>26</v>
      </c>
      <c r="W96" s="158"/>
      <c r="X96" s="207"/>
    </row>
    <row r="97" spans="1:25" s="14" customFormat="1">
      <c r="A97" s="163" t="s">
        <v>135</v>
      </c>
      <c r="B97" s="8" t="s">
        <v>312</v>
      </c>
      <c r="C97" s="9">
        <v>1</v>
      </c>
      <c r="D97" s="8" t="s">
        <v>45</v>
      </c>
      <c r="E97" s="14" t="s">
        <v>340</v>
      </c>
      <c r="F97" s="9">
        <v>5</v>
      </c>
      <c r="G97" s="11" t="s">
        <v>36</v>
      </c>
      <c r="H97" s="9"/>
      <c r="I97" s="9">
        <v>16</v>
      </c>
      <c r="J97" s="9">
        <v>23</v>
      </c>
      <c r="K97" s="9">
        <f>J97-I97+1</f>
        <v>8</v>
      </c>
      <c r="L97" s="9"/>
      <c r="M97" s="9">
        <v>30</v>
      </c>
      <c r="N97" s="12"/>
      <c r="O97" s="13">
        <f>M97/6</f>
        <v>5</v>
      </c>
      <c r="Q97" s="15">
        <f>IF(K97=0,0,L97)</f>
        <v>0</v>
      </c>
      <c r="R97" s="16">
        <f>IF(K97=0,0,M97/1.5)</f>
        <v>20</v>
      </c>
      <c r="S97" s="15">
        <f>P97+Q97+R97</f>
        <v>20</v>
      </c>
      <c r="T97" s="195">
        <v>65</v>
      </c>
      <c r="U97" s="195">
        <v>1.2</v>
      </c>
      <c r="V97" s="195">
        <f t="shared" si="109"/>
        <v>24</v>
      </c>
      <c r="W97" s="158"/>
      <c r="X97" s="164"/>
    </row>
    <row r="98" spans="1:25" s="14" customFormat="1">
      <c r="A98" s="7"/>
      <c r="B98" s="8" t="s">
        <v>175</v>
      </c>
      <c r="C98" s="9">
        <v>1</v>
      </c>
      <c r="D98" s="8" t="s">
        <v>45</v>
      </c>
      <c r="E98" s="14" t="s">
        <v>97</v>
      </c>
      <c r="F98" s="9">
        <v>6</v>
      </c>
      <c r="G98" s="11" t="s">
        <v>72</v>
      </c>
      <c r="H98" s="9"/>
      <c r="I98" s="9">
        <v>1</v>
      </c>
      <c r="J98" s="9">
        <v>15</v>
      </c>
      <c r="K98" s="9">
        <f t="shared" ref="K98" si="118">J98-I98+1</f>
        <v>15</v>
      </c>
      <c r="L98" s="9">
        <v>30</v>
      </c>
      <c r="M98" s="9"/>
      <c r="N98" s="12">
        <f>L98/K98</f>
        <v>2</v>
      </c>
      <c r="O98" s="13">
        <f t="shared" ref="O98" si="119">M98/6</f>
        <v>0</v>
      </c>
      <c r="Q98" s="15">
        <f t="shared" ref="Q98" si="120">IF(K98=0,0,L98)</f>
        <v>30</v>
      </c>
      <c r="R98" s="16">
        <f t="shared" ref="R98" si="121">IF(K98=0,0,M98/1.5)</f>
        <v>0</v>
      </c>
      <c r="S98" s="15">
        <f t="shared" ref="S98" si="122">P98+Q98+R98</f>
        <v>30</v>
      </c>
      <c r="T98" s="195">
        <v>61</v>
      </c>
      <c r="U98" s="195" t="str">
        <f t="shared" ref="U98:U101" si="123">IF(T98&lt;=40,"1,1",IF(AND(40&lt;T98,T98&lt;=60),"1,2","1,3"))</f>
        <v>1,3</v>
      </c>
      <c r="V98" s="195">
        <f t="shared" si="109"/>
        <v>39</v>
      </c>
      <c r="W98" s="158"/>
      <c r="X98" s="164"/>
    </row>
    <row r="99" spans="1:25" s="14" customFormat="1">
      <c r="A99" s="7"/>
      <c r="B99" s="8" t="s">
        <v>184</v>
      </c>
      <c r="C99" s="9">
        <v>1</v>
      </c>
      <c r="D99" s="8" t="s">
        <v>45</v>
      </c>
      <c r="E99" s="14" t="s">
        <v>97</v>
      </c>
      <c r="F99" s="9">
        <v>6</v>
      </c>
      <c r="G99" s="11" t="s">
        <v>74</v>
      </c>
      <c r="H99" s="9"/>
      <c r="I99" s="9">
        <v>1</v>
      </c>
      <c r="J99" s="9">
        <v>15</v>
      </c>
      <c r="K99" s="9">
        <f t="shared" ref="K99" si="124">J99-I99+1</f>
        <v>15</v>
      </c>
      <c r="L99" s="9">
        <v>30</v>
      </c>
      <c r="M99" s="9"/>
      <c r="N99" s="12">
        <f>L99/K99</f>
        <v>2</v>
      </c>
      <c r="O99" s="13">
        <f t="shared" ref="O99" si="125">M99/6</f>
        <v>0</v>
      </c>
      <c r="Q99" s="15">
        <f t="shared" ref="Q99" si="126">IF(K99=0,0,L99)</f>
        <v>30</v>
      </c>
      <c r="R99" s="16">
        <f t="shared" ref="R99" si="127">IF(K99=0,0,M99/1.5)</f>
        <v>0</v>
      </c>
      <c r="S99" s="15">
        <f t="shared" ref="S99" si="128">P99+Q99+R99</f>
        <v>30</v>
      </c>
      <c r="T99" s="195">
        <v>60</v>
      </c>
      <c r="U99" s="195" t="str">
        <f t="shared" si="123"/>
        <v>1,2</v>
      </c>
      <c r="V99" s="195">
        <f t="shared" si="109"/>
        <v>36</v>
      </c>
      <c r="W99" s="158"/>
      <c r="X99" s="164"/>
    </row>
    <row r="100" spans="1:25" s="14" customFormat="1">
      <c r="A100" s="7"/>
      <c r="B100" s="8" t="s">
        <v>174</v>
      </c>
      <c r="C100" s="9">
        <v>1</v>
      </c>
      <c r="D100" s="8" t="s">
        <v>45</v>
      </c>
      <c r="E100" s="14" t="s">
        <v>97</v>
      </c>
      <c r="F100" s="9">
        <v>6</v>
      </c>
      <c r="G100" s="11" t="s">
        <v>370</v>
      </c>
      <c r="H100" s="9"/>
      <c r="I100" s="9">
        <v>1</v>
      </c>
      <c r="J100" s="9">
        <v>15</v>
      </c>
      <c r="K100" s="9">
        <f>J100-I100+1</f>
        <v>15</v>
      </c>
      <c r="L100" s="9">
        <v>30</v>
      </c>
      <c r="M100" s="9"/>
      <c r="N100" s="12">
        <f>L100/K100</f>
        <v>2</v>
      </c>
      <c r="O100" s="13">
        <f>M100/6</f>
        <v>0</v>
      </c>
      <c r="Q100" s="15">
        <f>IF(K100=0,0,L100)</f>
        <v>30</v>
      </c>
      <c r="R100" s="16">
        <f>IF(K100=0,0,M100/1.5)</f>
        <v>0</v>
      </c>
      <c r="S100" s="15">
        <f>P100+Q100+R100</f>
        <v>30</v>
      </c>
      <c r="T100" s="195">
        <v>62</v>
      </c>
      <c r="U100" s="195" t="str">
        <f t="shared" si="123"/>
        <v>1,3</v>
      </c>
      <c r="V100" s="195">
        <f t="shared" si="109"/>
        <v>39</v>
      </c>
      <c r="W100" s="158"/>
      <c r="X100" s="164"/>
    </row>
    <row r="101" spans="1:25" s="14" customFormat="1">
      <c r="A101" s="7"/>
      <c r="B101" s="8" t="s">
        <v>384</v>
      </c>
      <c r="C101" s="9">
        <v>1</v>
      </c>
      <c r="D101" s="8" t="s">
        <v>45</v>
      </c>
      <c r="E101" s="14" t="s">
        <v>93</v>
      </c>
      <c r="F101" s="11">
        <v>6</v>
      </c>
      <c r="G101" s="11" t="s">
        <v>140</v>
      </c>
      <c r="H101" s="9"/>
      <c r="I101" s="9">
        <v>6</v>
      </c>
      <c r="J101" s="9">
        <v>23</v>
      </c>
      <c r="K101" s="9">
        <f>J101-I101+1</f>
        <v>18</v>
      </c>
      <c r="L101" s="9">
        <v>45</v>
      </c>
      <c r="M101" s="9"/>
      <c r="N101" s="12">
        <f>L101/K101</f>
        <v>2.5</v>
      </c>
      <c r="O101" s="13">
        <f>M101/5</f>
        <v>0</v>
      </c>
      <c r="Q101" s="15">
        <f>IF(K101=0,0,L101)</f>
        <v>45</v>
      </c>
      <c r="R101" s="16">
        <f>IF(K101=0,0,M101/1.5)</f>
        <v>0</v>
      </c>
      <c r="S101" s="15">
        <f>P101+Q101+R101</f>
        <v>45</v>
      </c>
      <c r="T101" s="195">
        <v>58</v>
      </c>
      <c r="U101" s="195" t="str">
        <f t="shared" si="123"/>
        <v>1,2</v>
      </c>
      <c r="V101" s="195">
        <f t="shared" si="109"/>
        <v>54</v>
      </c>
      <c r="W101" s="158"/>
      <c r="X101" s="164"/>
    </row>
    <row r="102" spans="1:25" s="14" customFormat="1">
      <c r="A102" s="7"/>
      <c r="B102" s="8"/>
      <c r="C102" s="9"/>
      <c r="D102" s="8" t="s">
        <v>45</v>
      </c>
      <c r="E102" s="14" t="s">
        <v>473</v>
      </c>
      <c r="F102" s="11"/>
      <c r="G102" s="11"/>
      <c r="H102" s="9"/>
      <c r="I102" s="9"/>
      <c r="J102" s="9"/>
      <c r="K102" s="9"/>
      <c r="L102" s="9"/>
      <c r="M102" s="9"/>
      <c r="N102" s="12"/>
      <c r="O102" s="13"/>
      <c r="Q102" s="15"/>
      <c r="R102" s="16"/>
      <c r="S102" s="15"/>
      <c r="T102" s="196"/>
      <c r="U102" s="196"/>
      <c r="V102" s="196">
        <v>40.5</v>
      </c>
      <c r="W102" s="158"/>
      <c r="X102" s="164"/>
    </row>
    <row r="103" spans="1:25" s="108" customFormat="1" ht="15.95" customHeight="1">
      <c r="A103" s="225" t="s">
        <v>249</v>
      </c>
      <c r="B103" s="226" t="s">
        <v>179</v>
      </c>
      <c r="C103" s="227">
        <v>2</v>
      </c>
      <c r="D103" s="226" t="s">
        <v>45</v>
      </c>
      <c r="E103" s="228" t="s">
        <v>9</v>
      </c>
      <c r="F103" s="227">
        <v>5</v>
      </c>
      <c r="G103" s="230" t="s">
        <v>75</v>
      </c>
      <c r="H103" s="227"/>
      <c r="I103" s="227">
        <v>28</v>
      </c>
      <c r="J103" s="227">
        <v>37</v>
      </c>
      <c r="K103" s="227">
        <f>J103-I103+1</f>
        <v>10</v>
      </c>
      <c r="L103" s="227">
        <v>30</v>
      </c>
      <c r="M103" s="227"/>
      <c r="N103" s="231">
        <f>L103/K103</f>
        <v>3</v>
      </c>
      <c r="O103" s="232">
        <f>M103/6</f>
        <v>0</v>
      </c>
      <c r="P103" s="229"/>
      <c r="Q103" s="233">
        <f>IF(K103=0,0,L103)</f>
        <v>30</v>
      </c>
      <c r="R103" s="234">
        <f>IF(K103=0,0,M103/1.5)</f>
        <v>0</v>
      </c>
      <c r="S103" s="233">
        <f>P103+Q103+R103</f>
        <v>30</v>
      </c>
      <c r="T103" s="236">
        <v>59</v>
      </c>
      <c r="U103" s="236">
        <v>1.2</v>
      </c>
      <c r="V103" s="236">
        <f>U103*S103</f>
        <v>36</v>
      </c>
      <c r="W103" s="158"/>
      <c r="X103" s="208"/>
    </row>
    <row r="104" spans="1:25" s="108" customFormat="1" ht="15.95" customHeight="1">
      <c r="A104" s="225" t="s">
        <v>249</v>
      </c>
      <c r="B104" s="226" t="s">
        <v>180</v>
      </c>
      <c r="C104" s="227">
        <v>2</v>
      </c>
      <c r="D104" s="226" t="s">
        <v>45</v>
      </c>
      <c r="E104" s="228" t="s">
        <v>9</v>
      </c>
      <c r="F104" s="227">
        <v>5</v>
      </c>
      <c r="G104" s="230" t="s">
        <v>83</v>
      </c>
      <c r="H104" s="227"/>
      <c r="I104" s="227">
        <v>28</v>
      </c>
      <c r="J104" s="227">
        <v>37</v>
      </c>
      <c r="K104" s="227">
        <f t="shared" si="110"/>
        <v>10</v>
      </c>
      <c r="L104" s="227">
        <v>30</v>
      </c>
      <c r="M104" s="227"/>
      <c r="N104" s="231">
        <f t="shared" si="111"/>
        <v>3</v>
      </c>
      <c r="O104" s="232">
        <f t="shared" ref="O104" si="129">M104/6</f>
        <v>0</v>
      </c>
      <c r="P104" s="229"/>
      <c r="Q104" s="233">
        <f t="shared" si="112"/>
        <v>30</v>
      </c>
      <c r="R104" s="234">
        <f t="shared" si="113"/>
        <v>0</v>
      </c>
      <c r="S104" s="233">
        <f t="shared" si="114"/>
        <v>30</v>
      </c>
      <c r="T104" s="236">
        <v>56</v>
      </c>
      <c r="U104" s="236">
        <v>1.2</v>
      </c>
      <c r="V104" s="236">
        <f t="shared" ref="V104" si="130">U104*S104</f>
        <v>36</v>
      </c>
      <c r="W104" s="158"/>
      <c r="X104" s="208"/>
    </row>
    <row r="105" spans="1:25" s="108" customFormat="1" ht="15.95" customHeight="1">
      <c r="A105" s="225" t="s">
        <v>249</v>
      </c>
      <c r="B105" s="226" t="s">
        <v>174</v>
      </c>
      <c r="C105" s="227">
        <v>2</v>
      </c>
      <c r="D105" s="226" t="s">
        <v>45</v>
      </c>
      <c r="E105" s="228" t="s">
        <v>9</v>
      </c>
      <c r="F105" s="227">
        <v>5</v>
      </c>
      <c r="G105" s="230" t="s">
        <v>139</v>
      </c>
      <c r="H105" s="227"/>
      <c r="I105" s="227">
        <v>28</v>
      </c>
      <c r="J105" s="227">
        <v>37</v>
      </c>
      <c r="K105" s="227">
        <f>J105-I105+1</f>
        <v>10</v>
      </c>
      <c r="L105" s="227">
        <v>30</v>
      </c>
      <c r="M105" s="227"/>
      <c r="N105" s="231">
        <f>L105/K105</f>
        <v>3</v>
      </c>
      <c r="O105" s="232">
        <f>M105/6</f>
        <v>0</v>
      </c>
      <c r="P105" s="229"/>
      <c r="Q105" s="233">
        <f>IF(K105=0,0,L105)</f>
        <v>30</v>
      </c>
      <c r="R105" s="234">
        <f>IF(K105=0,0,M105/1.5)</f>
        <v>0</v>
      </c>
      <c r="S105" s="233">
        <f>P105+Q105+R105</f>
        <v>30</v>
      </c>
      <c r="T105" s="235">
        <v>62</v>
      </c>
      <c r="U105" s="235">
        <v>1.3</v>
      </c>
      <c r="V105" s="236">
        <f>U105*S105</f>
        <v>39</v>
      </c>
      <c r="W105" s="158"/>
      <c r="X105" s="208"/>
    </row>
    <row r="106" spans="1:25" s="204" customFormat="1" ht="25.5">
      <c r="A106" s="199" t="s">
        <v>15</v>
      </c>
      <c r="B106" s="199" t="s">
        <v>16</v>
      </c>
      <c r="C106" s="200" t="s">
        <v>149</v>
      </c>
      <c r="D106" s="199" t="s">
        <v>17</v>
      </c>
      <c r="E106" s="199" t="s">
        <v>18</v>
      </c>
      <c r="F106" s="199" t="s">
        <v>19</v>
      </c>
      <c r="G106" s="199" t="s">
        <v>20</v>
      </c>
      <c r="H106" s="200" t="s">
        <v>1</v>
      </c>
      <c r="I106" s="199" t="s">
        <v>21</v>
      </c>
      <c r="J106" s="199" t="s">
        <v>22</v>
      </c>
      <c r="K106" s="200" t="s">
        <v>2</v>
      </c>
      <c r="L106" s="199" t="s">
        <v>33</v>
      </c>
      <c r="M106" s="199" t="s">
        <v>34</v>
      </c>
      <c r="N106" s="201" t="s">
        <v>3</v>
      </c>
      <c r="O106" s="201" t="s">
        <v>4</v>
      </c>
      <c r="P106" s="200" t="s">
        <v>32</v>
      </c>
      <c r="Q106" s="199" t="s">
        <v>5</v>
      </c>
      <c r="R106" s="199" t="s">
        <v>6</v>
      </c>
      <c r="S106" s="202" t="s">
        <v>418</v>
      </c>
      <c r="T106" s="194" t="s">
        <v>416</v>
      </c>
      <c r="U106" s="194" t="s">
        <v>419</v>
      </c>
      <c r="V106" s="194" t="s">
        <v>420</v>
      </c>
      <c r="W106" s="203" t="s">
        <v>429</v>
      </c>
      <c r="X106" s="218" t="s">
        <v>438</v>
      </c>
      <c r="Y106" s="217" t="s">
        <v>439</v>
      </c>
    </row>
    <row r="107" spans="1:25" s="14" customFormat="1">
      <c r="A107" s="163" t="s">
        <v>135</v>
      </c>
      <c r="B107" s="8" t="s">
        <v>319</v>
      </c>
      <c r="C107" s="9">
        <v>1</v>
      </c>
      <c r="D107" s="8" t="s">
        <v>30</v>
      </c>
      <c r="E107" s="14" t="s">
        <v>340</v>
      </c>
      <c r="F107" s="9">
        <v>3</v>
      </c>
      <c r="G107" s="11" t="s">
        <v>36</v>
      </c>
      <c r="H107" s="9"/>
      <c r="I107" s="9">
        <v>16</v>
      </c>
      <c r="J107" s="9">
        <v>23</v>
      </c>
      <c r="K107" s="9">
        <f>J107-I107+1</f>
        <v>8</v>
      </c>
      <c r="L107" s="9"/>
      <c r="M107" s="9">
        <v>30</v>
      </c>
      <c r="N107" s="12"/>
      <c r="O107" s="13">
        <f>M107/6</f>
        <v>5</v>
      </c>
      <c r="Q107" s="15">
        <f>IF(K107=0,0,L107)</f>
        <v>0</v>
      </c>
      <c r="R107" s="16">
        <f>IF(K107=0,0,M107/1.5)</f>
        <v>20</v>
      </c>
      <c r="S107" s="15">
        <f>P107+Q107+R107</f>
        <v>20</v>
      </c>
      <c r="T107" s="195">
        <v>64</v>
      </c>
      <c r="U107" s="195">
        <v>1.2</v>
      </c>
      <c r="V107" s="195">
        <f>U107*S107</f>
        <v>24</v>
      </c>
      <c r="W107" s="158">
        <f>SUM(V107:V119)</f>
        <v>344</v>
      </c>
      <c r="X107" s="219">
        <f>SUM(V107:V126)</f>
        <v>622.5</v>
      </c>
      <c r="Y107" s="221">
        <f>X107-446</f>
        <v>176.5</v>
      </c>
    </row>
    <row r="108" spans="1:25" s="27" customFormat="1">
      <c r="A108" s="97" t="s">
        <v>134</v>
      </c>
      <c r="B108" s="8" t="s">
        <v>181</v>
      </c>
      <c r="C108" s="9">
        <v>1</v>
      </c>
      <c r="D108" s="46" t="s">
        <v>30</v>
      </c>
      <c r="E108" s="14" t="s">
        <v>265</v>
      </c>
      <c r="F108" s="24">
        <v>4</v>
      </c>
      <c r="G108" s="11" t="s">
        <v>36</v>
      </c>
      <c r="H108" s="9"/>
      <c r="I108" s="9">
        <v>1</v>
      </c>
      <c r="J108" s="9">
        <v>5</v>
      </c>
      <c r="K108" s="9">
        <f t="shared" ref="K108" si="131">J108-I108+1</f>
        <v>5</v>
      </c>
      <c r="L108" s="9"/>
      <c r="M108" s="9">
        <v>30</v>
      </c>
      <c r="N108" s="12"/>
      <c r="O108" s="13">
        <f t="shared" ref="O108" si="132">M108/6</f>
        <v>5</v>
      </c>
      <c r="P108" s="14"/>
      <c r="Q108" s="15">
        <f t="shared" ref="Q108" si="133">IF(K108=0,0,L108)</f>
        <v>0</v>
      </c>
      <c r="R108" s="16">
        <f t="shared" ref="R108" si="134">IF(K108=0,0,M108/1.5)</f>
        <v>20</v>
      </c>
      <c r="S108" s="15">
        <f t="shared" ref="S108:S109" si="135">P108+Q108+R108</f>
        <v>20</v>
      </c>
      <c r="T108" s="195">
        <v>30</v>
      </c>
      <c r="U108" s="195">
        <v>1</v>
      </c>
      <c r="V108" s="195">
        <f t="shared" ref="V108:V119" si="136">U108*S108</f>
        <v>20</v>
      </c>
      <c r="W108" s="158"/>
      <c r="X108" s="56"/>
    </row>
    <row r="109" spans="1:25" s="27" customFormat="1">
      <c r="A109" s="97" t="s">
        <v>134</v>
      </c>
      <c r="B109" s="8" t="s">
        <v>181</v>
      </c>
      <c r="C109" s="9">
        <v>1</v>
      </c>
      <c r="D109" s="46" t="s">
        <v>30</v>
      </c>
      <c r="E109" s="14" t="s">
        <v>266</v>
      </c>
      <c r="F109" s="24">
        <v>4</v>
      </c>
      <c r="G109" s="11" t="s">
        <v>37</v>
      </c>
      <c r="H109" s="9"/>
      <c r="I109" s="9">
        <v>1</v>
      </c>
      <c r="J109" s="9">
        <v>5</v>
      </c>
      <c r="K109" s="9">
        <f t="shared" ref="K109:K111" si="137">J109-I109+1</f>
        <v>5</v>
      </c>
      <c r="L109" s="9"/>
      <c r="M109" s="9">
        <v>30</v>
      </c>
      <c r="N109" s="12"/>
      <c r="O109" s="13">
        <f t="shared" ref="O109:O111" si="138">M109/6</f>
        <v>5</v>
      </c>
      <c r="P109" s="14"/>
      <c r="Q109" s="15">
        <f t="shared" ref="Q109:Q111" si="139">IF(K109=0,0,L109)</f>
        <v>0</v>
      </c>
      <c r="R109" s="16">
        <f t="shared" ref="R109:R111" si="140">IF(K109=0,0,M109/1.5)</f>
        <v>20</v>
      </c>
      <c r="S109" s="15">
        <f t="shared" si="135"/>
        <v>20</v>
      </c>
      <c r="T109" s="195">
        <v>31</v>
      </c>
      <c r="U109" s="195">
        <v>1.1000000000000001</v>
      </c>
      <c r="V109" s="195">
        <f t="shared" si="136"/>
        <v>22</v>
      </c>
      <c r="W109" s="158"/>
      <c r="X109" s="56"/>
    </row>
    <row r="110" spans="1:25" s="27" customFormat="1">
      <c r="A110" s="97" t="s">
        <v>134</v>
      </c>
      <c r="B110" s="8" t="s">
        <v>184</v>
      </c>
      <c r="C110" s="9">
        <v>1</v>
      </c>
      <c r="D110" s="46" t="s">
        <v>30</v>
      </c>
      <c r="E110" s="14" t="s">
        <v>265</v>
      </c>
      <c r="F110" s="24">
        <v>4</v>
      </c>
      <c r="G110" s="11" t="s">
        <v>36</v>
      </c>
      <c r="H110" s="9"/>
      <c r="I110" s="9">
        <v>6</v>
      </c>
      <c r="J110" s="9">
        <v>10</v>
      </c>
      <c r="K110" s="9">
        <f t="shared" ref="K110" si="141">J110-I110+1</f>
        <v>5</v>
      </c>
      <c r="L110" s="9"/>
      <c r="M110" s="9">
        <v>30</v>
      </c>
      <c r="N110" s="12"/>
      <c r="O110" s="13">
        <f t="shared" ref="O110" si="142">M110/6</f>
        <v>5</v>
      </c>
      <c r="P110" s="14"/>
      <c r="Q110" s="15">
        <f t="shared" ref="Q110" si="143">IF(K110=0,0,L110)</f>
        <v>0</v>
      </c>
      <c r="R110" s="16">
        <f t="shared" ref="R110" si="144">IF(K110=0,0,M110/1.5)</f>
        <v>20</v>
      </c>
      <c r="S110" s="15">
        <f t="shared" ref="S110" si="145">P110+Q110+R110</f>
        <v>20</v>
      </c>
      <c r="T110" s="195">
        <v>30</v>
      </c>
      <c r="U110" s="195">
        <v>1</v>
      </c>
      <c r="V110" s="195">
        <f t="shared" si="136"/>
        <v>20</v>
      </c>
      <c r="W110" s="158"/>
      <c r="X110" s="56"/>
    </row>
    <row r="111" spans="1:25" s="27" customFormat="1">
      <c r="A111" s="97" t="s">
        <v>134</v>
      </c>
      <c r="B111" s="8" t="s">
        <v>184</v>
      </c>
      <c r="C111" s="9">
        <v>1</v>
      </c>
      <c r="D111" s="46" t="s">
        <v>30</v>
      </c>
      <c r="E111" s="14" t="s">
        <v>266</v>
      </c>
      <c r="F111" s="24">
        <v>4</v>
      </c>
      <c r="G111" s="11" t="s">
        <v>37</v>
      </c>
      <c r="H111" s="9"/>
      <c r="I111" s="9">
        <v>6</v>
      </c>
      <c r="J111" s="9">
        <v>10</v>
      </c>
      <c r="K111" s="9">
        <f t="shared" si="137"/>
        <v>5</v>
      </c>
      <c r="L111" s="9"/>
      <c r="M111" s="9">
        <v>30</v>
      </c>
      <c r="N111" s="12"/>
      <c r="O111" s="13">
        <f t="shared" si="138"/>
        <v>5</v>
      </c>
      <c r="P111" s="14"/>
      <c r="Q111" s="15">
        <f t="shared" si="139"/>
        <v>0</v>
      </c>
      <c r="R111" s="16">
        <f t="shared" si="140"/>
        <v>20</v>
      </c>
      <c r="S111" s="15">
        <f t="shared" ref="S111" si="146">P111+Q111+R111</f>
        <v>20</v>
      </c>
      <c r="T111" s="195">
        <v>30</v>
      </c>
      <c r="U111" s="195">
        <v>1</v>
      </c>
      <c r="V111" s="195">
        <f t="shared" si="136"/>
        <v>20</v>
      </c>
      <c r="W111" s="158"/>
      <c r="X111" s="56"/>
    </row>
    <row r="112" spans="1:25" s="27" customFormat="1">
      <c r="A112" s="7" t="s">
        <v>251</v>
      </c>
      <c r="B112" s="8" t="s">
        <v>153</v>
      </c>
      <c r="C112" s="9">
        <v>1</v>
      </c>
      <c r="D112" s="46" t="s">
        <v>30</v>
      </c>
      <c r="E112" s="10" t="s">
        <v>23</v>
      </c>
      <c r="F112" s="11">
        <v>5</v>
      </c>
      <c r="G112" s="11" t="s">
        <v>75</v>
      </c>
      <c r="H112" s="9"/>
      <c r="I112" s="9">
        <v>1</v>
      </c>
      <c r="J112" s="9">
        <v>10</v>
      </c>
      <c r="K112" s="9">
        <f t="shared" ref="K112" si="147">J112-I112+1</f>
        <v>10</v>
      </c>
      <c r="L112" s="9">
        <v>30</v>
      </c>
      <c r="M112" s="9"/>
      <c r="N112" s="12">
        <f t="shared" ref="N112" si="148">L112/K112</f>
        <v>3</v>
      </c>
      <c r="O112" s="13">
        <f>M112/5</f>
        <v>0</v>
      </c>
      <c r="P112" s="14"/>
      <c r="Q112" s="15">
        <f>IF(K112=0,0,L112)</f>
        <v>30</v>
      </c>
      <c r="R112" s="16">
        <f t="shared" ref="R112" si="149">IF(K112=0,0,M112/1.5)</f>
        <v>0</v>
      </c>
      <c r="S112" s="15">
        <f t="shared" ref="S112" si="150">P112+Q112+R112</f>
        <v>30</v>
      </c>
      <c r="T112" s="195">
        <v>22</v>
      </c>
      <c r="U112" s="195">
        <v>1.1000000000000001</v>
      </c>
      <c r="V112" s="195">
        <f t="shared" si="136"/>
        <v>33</v>
      </c>
      <c r="W112" s="158"/>
      <c r="X112" s="56"/>
    </row>
    <row r="113" spans="1:25" s="27" customFormat="1">
      <c r="A113" s="7" t="s">
        <v>250</v>
      </c>
      <c r="B113" s="8" t="s">
        <v>154</v>
      </c>
      <c r="C113" s="9">
        <v>1</v>
      </c>
      <c r="D113" s="46" t="s">
        <v>30</v>
      </c>
      <c r="E113" s="10" t="s">
        <v>23</v>
      </c>
      <c r="F113" s="11">
        <v>5</v>
      </c>
      <c r="G113" s="11" t="s">
        <v>83</v>
      </c>
      <c r="H113" s="9"/>
      <c r="I113" s="9">
        <v>1</v>
      </c>
      <c r="J113" s="9">
        <v>10</v>
      </c>
      <c r="K113" s="9">
        <f t="shared" ref="K113" si="151">J113-I113+1</f>
        <v>10</v>
      </c>
      <c r="L113" s="9">
        <v>30</v>
      </c>
      <c r="M113" s="9"/>
      <c r="N113" s="12">
        <f t="shared" ref="N113" si="152">L113/K113</f>
        <v>3</v>
      </c>
      <c r="O113" s="13">
        <f>M113/5</f>
        <v>0</v>
      </c>
      <c r="P113" s="14"/>
      <c r="Q113" s="15">
        <f>IF(K113=0,0,L113)</f>
        <v>30</v>
      </c>
      <c r="R113" s="16">
        <f t="shared" ref="R113" si="153">IF(K113=0,0,M113/1.5)</f>
        <v>0</v>
      </c>
      <c r="S113" s="15">
        <f t="shared" ref="S113" si="154">P113+Q113+R113</f>
        <v>30</v>
      </c>
      <c r="T113" s="195">
        <v>37</v>
      </c>
      <c r="U113" s="195">
        <v>1.1000000000000001</v>
      </c>
      <c r="V113" s="195">
        <f t="shared" si="136"/>
        <v>33</v>
      </c>
      <c r="W113" s="158"/>
      <c r="X113" s="56"/>
    </row>
    <row r="114" spans="1:25" s="14" customFormat="1">
      <c r="A114" s="7"/>
      <c r="B114" s="8" t="s">
        <v>385</v>
      </c>
      <c r="C114" s="9">
        <v>1</v>
      </c>
      <c r="D114" s="8" t="s">
        <v>30</v>
      </c>
      <c r="E114" s="10" t="s">
        <v>23</v>
      </c>
      <c r="F114" s="11">
        <v>5</v>
      </c>
      <c r="G114" s="11" t="s">
        <v>102</v>
      </c>
      <c r="H114" s="9"/>
      <c r="I114" s="9">
        <v>6</v>
      </c>
      <c r="J114" s="9">
        <v>23</v>
      </c>
      <c r="K114" s="9">
        <f t="shared" ref="K114:K119" si="155">J114-I114+1</f>
        <v>18</v>
      </c>
      <c r="L114" s="9">
        <v>30</v>
      </c>
      <c r="M114" s="9"/>
      <c r="N114" s="12">
        <f t="shared" ref="N114:N119" si="156">L114/K114</f>
        <v>1.6666666666666667</v>
      </c>
      <c r="O114" s="13">
        <f t="shared" ref="O114" si="157">M114/6</f>
        <v>0</v>
      </c>
      <c r="Q114" s="15">
        <f t="shared" ref="Q114" si="158">IF(K114=0,0,L114)</f>
        <v>30</v>
      </c>
      <c r="R114" s="16">
        <f t="shared" ref="R114:R119" si="159">IF(K114=0,0,M114/1.5)</f>
        <v>0</v>
      </c>
      <c r="S114" s="15">
        <f t="shared" ref="S114:S119" si="160">P114+Q114+R114</f>
        <v>30</v>
      </c>
      <c r="T114" s="195">
        <v>59</v>
      </c>
      <c r="U114" s="195">
        <v>1.1000000000000001</v>
      </c>
      <c r="V114" s="195">
        <f t="shared" si="136"/>
        <v>33</v>
      </c>
      <c r="W114" s="158"/>
      <c r="X114" s="164"/>
    </row>
    <row r="115" spans="1:25" s="27" customFormat="1">
      <c r="A115" s="7" t="s">
        <v>253</v>
      </c>
      <c r="B115" s="8" t="s">
        <v>148</v>
      </c>
      <c r="C115" s="9">
        <v>1</v>
      </c>
      <c r="D115" s="46" t="s">
        <v>30</v>
      </c>
      <c r="E115" s="14" t="s">
        <v>201</v>
      </c>
      <c r="F115" s="24">
        <v>6</v>
      </c>
      <c r="G115" s="11" t="s">
        <v>83</v>
      </c>
      <c r="H115" s="9"/>
      <c r="I115" s="9">
        <v>1</v>
      </c>
      <c r="J115" s="9">
        <v>15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T115" s="196">
        <v>37</v>
      </c>
      <c r="U115" s="196">
        <v>1</v>
      </c>
      <c r="V115" s="195">
        <f t="shared" si="136"/>
        <v>30</v>
      </c>
      <c r="W115" s="158"/>
      <c r="X115" s="56"/>
    </row>
    <row r="116" spans="1:25" s="14" customFormat="1">
      <c r="A116" s="7"/>
      <c r="B116" s="8" t="s">
        <v>384</v>
      </c>
      <c r="C116" s="9">
        <v>1</v>
      </c>
      <c r="D116" s="8" t="s">
        <v>30</v>
      </c>
      <c r="E116" s="10" t="s">
        <v>23</v>
      </c>
      <c r="F116" s="11">
        <v>6</v>
      </c>
      <c r="G116" s="11" t="s">
        <v>370</v>
      </c>
      <c r="H116" s="9"/>
      <c r="I116" s="9">
        <v>6</v>
      </c>
      <c r="J116" s="9">
        <v>23</v>
      </c>
      <c r="K116" s="9">
        <f t="shared" ref="K116" si="161">J116-I116+1</f>
        <v>18</v>
      </c>
      <c r="L116" s="9">
        <v>30</v>
      </c>
      <c r="M116" s="9"/>
      <c r="N116" s="12">
        <f t="shared" ref="N116" si="162">L116/K116</f>
        <v>1.6666666666666667</v>
      </c>
      <c r="O116" s="13">
        <f t="shared" ref="O116" si="163">M116/6</f>
        <v>0</v>
      </c>
      <c r="Q116" s="15">
        <f t="shared" ref="Q116" si="164">IF(K116=0,0,L116)</f>
        <v>30</v>
      </c>
      <c r="R116" s="16">
        <f t="shared" ref="R116" si="165">IF(K116=0,0,M116/1.5)</f>
        <v>0</v>
      </c>
      <c r="S116" s="15">
        <f t="shared" ref="S116" si="166">P116+Q116+R116</f>
        <v>30</v>
      </c>
      <c r="T116" s="195">
        <v>58</v>
      </c>
      <c r="U116" s="195">
        <v>1.1000000000000001</v>
      </c>
      <c r="V116" s="195">
        <f t="shared" si="136"/>
        <v>33</v>
      </c>
      <c r="W116" s="158"/>
      <c r="X116" s="164"/>
    </row>
    <row r="117" spans="1:25" s="14" customFormat="1">
      <c r="A117" s="7" t="s">
        <v>336</v>
      </c>
      <c r="B117" s="8" t="s">
        <v>330</v>
      </c>
      <c r="C117" s="9">
        <v>1</v>
      </c>
      <c r="D117" s="8" t="s">
        <v>30</v>
      </c>
      <c r="E117" s="14" t="s">
        <v>397</v>
      </c>
      <c r="F117" s="11">
        <v>6</v>
      </c>
      <c r="G117" s="11" t="s">
        <v>284</v>
      </c>
      <c r="H117" s="9"/>
      <c r="I117" s="9">
        <v>5</v>
      </c>
      <c r="J117" s="9">
        <v>23</v>
      </c>
      <c r="K117" s="9">
        <f t="shared" si="155"/>
        <v>19</v>
      </c>
      <c r="L117" s="9">
        <v>30</v>
      </c>
      <c r="M117" s="9"/>
      <c r="N117" s="12">
        <f t="shared" si="156"/>
        <v>1.5789473684210527</v>
      </c>
      <c r="O117" s="13">
        <f t="shared" ref="O117:O118" si="167">M117/6</f>
        <v>0</v>
      </c>
      <c r="Q117" s="15">
        <f t="shared" ref="Q117:Q118" si="168">IF(K117=0,0,L117)</f>
        <v>30</v>
      </c>
      <c r="R117" s="16">
        <f t="shared" si="159"/>
        <v>0</v>
      </c>
      <c r="S117" s="15">
        <f t="shared" si="160"/>
        <v>30</v>
      </c>
      <c r="T117" s="195">
        <v>63</v>
      </c>
      <c r="U117" s="195">
        <v>1.2</v>
      </c>
      <c r="V117" s="195">
        <f t="shared" si="136"/>
        <v>36</v>
      </c>
      <c r="W117" s="158"/>
      <c r="X117" s="164"/>
    </row>
    <row r="118" spans="1:25" s="14" customFormat="1">
      <c r="A118" s="7" t="s">
        <v>134</v>
      </c>
      <c r="B118" s="8" t="s">
        <v>386</v>
      </c>
      <c r="C118" s="9">
        <v>1</v>
      </c>
      <c r="D118" s="8" t="s">
        <v>30</v>
      </c>
      <c r="E118" s="10" t="s">
        <v>334</v>
      </c>
      <c r="F118" s="11">
        <v>7</v>
      </c>
      <c r="G118" s="11" t="s">
        <v>36</v>
      </c>
      <c r="H118" s="9"/>
      <c r="I118" s="9">
        <v>16</v>
      </c>
      <c r="J118" s="9">
        <v>23</v>
      </c>
      <c r="K118" s="9">
        <f t="shared" si="155"/>
        <v>8</v>
      </c>
      <c r="L118" s="9"/>
      <c r="M118" s="9">
        <v>30</v>
      </c>
      <c r="N118" s="12">
        <f t="shared" si="156"/>
        <v>0</v>
      </c>
      <c r="O118" s="13">
        <f t="shared" si="167"/>
        <v>5</v>
      </c>
      <c r="Q118" s="15">
        <f t="shared" si="168"/>
        <v>0</v>
      </c>
      <c r="R118" s="16">
        <f t="shared" si="159"/>
        <v>20</v>
      </c>
      <c r="S118" s="15">
        <f t="shared" si="160"/>
        <v>20</v>
      </c>
      <c r="T118" s="195">
        <v>29</v>
      </c>
      <c r="U118" s="195">
        <v>1</v>
      </c>
      <c r="V118" s="195">
        <f t="shared" si="136"/>
        <v>20</v>
      </c>
      <c r="W118" s="158"/>
      <c r="X118" s="164"/>
    </row>
    <row r="119" spans="1:25" s="14" customFormat="1">
      <c r="A119" s="7" t="s">
        <v>134</v>
      </c>
      <c r="B119" s="8" t="s">
        <v>387</v>
      </c>
      <c r="C119" s="9">
        <v>1</v>
      </c>
      <c r="D119" s="8" t="s">
        <v>30</v>
      </c>
      <c r="E119" s="10" t="s">
        <v>334</v>
      </c>
      <c r="F119" s="11">
        <v>7</v>
      </c>
      <c r="G119" s="11" t="s">
        <v>37</v>
      </c>
      <c r="H119" s="9"/>
      <c r="I119" s="9">
        <v>16</v>
      </c>
      <c r="J119" s="9">
        <v>23</v>
      </c>
      <c r="K119" s="9">
        <f t="shared" si="155"/>
        <v>8</v>
      </c>
      <c r="L119" s="9"/>
      <c r="M119" s="9">
        <v>30</v>
      </c>
      <c r="N119" s="12">
        <f t="shared" si="156"/>
        <v>0</v>
      </c>
      <c r="O119" s="13">
        <f t="shared" ref="O119" si="169">M119/6</f>
        <v>5</v>
      </c>
      <c r="Q119" s="15">
        <f t="shared" ref="Q119" si="170">IF(K119=0,0,L119)</f>
        <v>0</v>
      </c>
      <c r="R119" s="16">
        <f t="shared" si="159"/>
        <v>20</v>
      </c>
      <c r="S119" s="15">
        <f t="shared" si="160"/>
        <v>20</v>
      </c>
      <c r="T119" s="195">
        <v>30</v>
      </c>
      <c r="U119" s="195">
        <v>1</v>
      </c>
      <c r="V119" s="195">
        <f t="shared" si="136"/>
        <v>20</v>
      </c>
      <c r="W119" s="158"/>
      <c r="X119" s="164"/>
    </row>
    <row r="120" spans="1:25" s="14" customFormat="1">
      <c r="A120" s="7"/>
      <c r="B120" s="8"/>
      <c r="C120" s="9"/>
      <c r="D120" s="8" t="s">
        <v>30</v>
      </c>
      <c r="E120" s="10" t="s">
        <v>473</v>
      </c>
      <c r="F120" s="11"/>
      <c r="G120" s="11"/>
      <c r="H120" s="9"/>
      <c r="I120" s="9"/>
      <c r="J120" s="9"/>
      <c r="K120" s="9"/>
      <c r="L120" s="9"/>
      <c r="M120" s="9"/>
      <c r="N120" s="12"/>
      <c r="O120" s="13"/>
      <c r="Q120" s="15"/>
      <c r="R120" s="16"/>
      <c r="S120" s="15"/>
      <c r="T120" s="196"/>
      <c r="U120" s="196"/>
      <c r="V120" s="196">
        <v>40.5</v>
      </c>
      <c r="W120" s="158"/>
      <c r="X120" s="164"/>
    </row>
    <row r="121" spans="1:25" s="107" customFormat="1">
      <c r="A121" s="248"/>
      <c r="B121" s="226" t="s">
        <v>187</v>
      </c>
      <c r="C121" s="227">
        <v>2</v>
      </c>
      <c r="D121" s="226" t="s">
        <v>30</v>
      </c>
      <c r="E121" s="229" t="s">
        <v>111</v>
      </c>
      <c r="F121" s="230">
        <v>2</v>
      </c>
      <c r="G121" s="230" t="s">
        <v>75</v>
      </c>
      <c r="H121" s="227"/>
      <c r="I121" s="227">
        <v>23</v>
      </c>
      <c r="J121" s="227">
        <v>32</v>
      </c>
      <c r="K121" s="227">
        <f>J121-I121+1</f>
        <v>10</v>
      </c>
      <c r="L121" s="227">
        <v>30</v>
      </c>
      <c r="M121" s="227"/>
      <c r="N121" s="231">
        <f>L121/K121</f>
        <v>3</v>
      </c>
      <c r="O121" s="232">
        <f>M121/5</f>
        <v>0</v>
      </c>
      <c r="P121" s="229"/>
      <c r="Q121" s="233">
        <f>IF(K121=0,0,L121)</f>
        <v>30</v>
      </c>
      <c r="R121" s="234">
        <f>IF(K121=0,0,M121/1.5)</f>
        <v>0</v>
      </c>
      <c r="S121" s="233">
        <f>P121+Q121+R121</f>
        <v>30</v>
      </c>
      <c r="T121" s="236">
        <v>23</v>
      </c>
      <c r="U121" s="236">
        <v>1.1000000000000001</v>
      </c>
      <c r="V121" s="236">
        <f>U121*S121</f>
        <v>33</v>
      </c>
      <c r="W121" s="158"/>
      <c r="X121" s="210"/>
    </row>
    <row r="122" spans="1:25" s="107" customFormat="1">
      <c r="A122" s="248"/>
      <c r="B122" s="226" t="s">
        <v>188</v>
      </c>
      <c r="C122" s="227">
        <v>2</v>
      </c>
      <c r="D122" s="226" t="s">
        <v>30</v>
      </c>
      <c r="E122" s="229" t="s">
        <v>111</v>
      </c>
      <c r="F122" s="227">
        <v>2</v>
      </c>
      <c r="G122" s="230" t="s">
        <v>83</v>
      </c>
      <c r="H122" s="227"/>
      <c r="I122" s="227">
        <v>23</v>
      </c>
      <c r="J122" s="227">
        <v>32</v>
      </c>
      <c r="K122" s="227">
        <f>J122-I122+1</f>
        <v>10</v>
      </c>
      <c r="L122" s="227">
        <v>30</v>
      </c>
      <c r="M122" s="227"/>
      <c r="N122" s="231">
        <f>L122/K122</f>
        <v>3</v>
      </c>
      <c r="O122" s="232">
        <f>M122/5</f>
        <v>0</v>
      </c>
      <c r="P122" s="229"/>
      <c r="Q122" s="233">
        <f>IF(K122=0,0,L122)</f>
        <v>30</v>
      </c>
      <c r="R122" s="234">
        <f>IF(K122=0,0,M122/1.5)</f>
        <v>0</v>
      </c>
      <c r="S122" s="233">
        <f>P122+Q122+R122</f>
        <v>30</v>
      </c>
      <c r="T122" s="236">
        <v>33</v>
      </c>
      <c r="U122" s="236">
        <v>1.1000000000000001</v>
      </c>
      <c r="V122" s="236">
        <f t="shared" ref="V122:V125" si="171">U122*S122</f>
        <v>33</v>
      </c>
      <c r="W122" s="158"/>
      <c r="X122" s="210"/>
    </row>
    <row r="123" spans="1:25" s="107" customFormat="1">
      <c r="A123" s="248"/>
      <c r="B123" s="226" t="s">
        <v>170</v>
      </c>
      <c r="C123" s="227">
        <v>2</v>
      </c>
      <c r="D123" s="226" t="s">
        <v>30</v>
      </c>
      <c r="E123" s="229" t="s">
        <v>111</v>
      </c>
      <c r="F123" s="230">
        <v>3</v>
      </c>
      <c r="G123" s="230" t="s">
        <v>75</v>
      </c>
      <c r="H123" s="227"/>
      <c r="I123" s="227">
        <v>23</v>
      </c>
      <c r="J123" s="227">
        <v>32</v>
      </c>
      <c r="K123" s="227">
        <f>J123-I123+1</f>
        <v>10</v>
      </c>
      <c r="L123" s="227">
        <v>30</v>
      </c>
      <c r="M123" s="227"/>
      <c r="N123" s="231">
        <f>L123/K123</f>
        <v>3</v>
      </c>
      <c r="O123" s="232">
        <f>M123/5</f>
        <v>0</v>
      </c>
      <c r="P123" s="229"/>
      <c r="Q123" s="233">
        <f>IF(K123=0,0,L123)</f>
        <v>30</v>
      </c>
      <c r="R123" s="234">
        <f>IF(K123=0,0,M123/1.5)</f>
        <v>0</v>
      </c>
      <c r="S123" s="233">
        <f>P123+Q123+R123</f>
        <v>30</v>
      </c>
      <c r="T123" s="236">
        <v>22</v>
      </c>
      <c r="U123" s="236">
        <v>1.1000000000000001</v>
      </c>
      <c r="V123" s="236">
        <f>U123*S123</f>
        <v>33</v>
      </c>
      <c r="W123" s="158"/>
      <c r="X123" s="210"/>
    </row>
    <row r="124" spans="1:25" s="110" customFormat="1">
      <c r="A124" s="248"/>
      <c r="B124" s="226" t="s">
        <v>153</v>
      </c>
      <c r="C124" s="227">
        <v>2</v>
      </c>
      <c r="D124" s="226" t="s">
        <v>30</v>
      </c>
      <c r="E124" s="229" t="s">
        <v>186</v>
      </c>
      <c r="F124" s="227">
        <v>3</v>
      </c>
      <c r="G124" s="230" t="s">
        <v>83</v>
      </c>
      <c r="H124" s="227"/>
      <c r="I124" s="227">
        <v>23</v>
      </c>
      <c r="J124" s="227">
        <v>37</v>
      </c>
      <c r="K124" s="227">
        <f t="shared" ref="K124:K125" si="172">J124-I124+1</f>
        <v>15</v>
      </c>
      <c r="L124" s="227">
        <v>45</v>
      </c>
      <c r="M124" s="227"/>
      <c r="N124" s="231"/>
      <c r="O124" s="232">
        <f>M124/6</f>
        <v>0</v>
      </c>
      <c r="P124" s="229"/>
      <c r="Q124" s="233">
        <f t="shared" ref="Q124:Q125" si="173">IF(K124=0,0,L124)</f>
        <v>45</v>
      </c>
      <c r="R124" s="234">
        <f t="shared" ref="R124:R125" si="174">IF(K124=0,0,M124/1.5)</f>
        <v>0</v>
      </c>
      <c r="S124" s="233">
        <f t="shared" ref="S124:S125" si="175">P124+Q124+R124</f>
        <v>45</v>
      </c>
      <c r="T124" s="235">
        <v>22</v>
      </c>
      <c r="U124" s="236">
        <v>1.1000000000000001</v>
      </c>
      <c r="V124" s="236">
        <f t="shared" si="171"/>
        <v>49.500000000000007</v>
      </c>
      <c r="W124" s="160"/>
      <c r="X124" s="211"/>
    </row>
    <row r="125" spans="1:25" s="110" customFormat="1">
      <c r="A125" s="248"/>
      <c r="B125" s="226" t="s">
        <v>154</v>
      </c>
      <c r="C125" s="249">
        <v>2</v>
      </c>
      <c r="D125" s="226" t="s">
        <v>30</v>
      </c>
      <c r="E125" s="229" t="s">
        <v>186</v>
      </c>
      <c r="F125" s="227">
        <v>3</v>
      </c>
      <c r="G125" s="230" t="s">
        <v>139</v>
      </c>
      <c r="H125" s="229"/>
      <c r="I125" s="227">
        <v>23</v>
      </c>
      <c r="J125" s="227">
        <v>37</v>
      </c>
      <c r="K125" s="227">
        <f t="shared" si="172"/>
        <v>15</v>
      </c>
      <c r="L125" s="227">
        <v>45</v>
      </c>
      <c r="M125" s="227"/>
      <c r="N125" s="231">
        <f>L125/K125</f>
        <v>3</v>
      </c>
      <c r="O125" s="232">
        <f>M125/6</f>
        <v>0</v>
      </c>
      <c r="P125" s="229"/>
      <c r="Q125" s="233">
        <f t="shared" si="173"/>
        <v>45</v>
      </c>
      <c r="R125" s="234">
        <f t="shared" si="174"/>
        <v>0</v>
      </c>
      <c r="S125" s="233">
        <f t="shared" si="175"/>
        <v>45</v>
      </c>
      <c r="T125" s="235">
        <v>37</v>
      </c>
      <c r="U125" s="236">
        <v>1.1000000000000001</v>
      </c>
      <c r="V125" s="236">
        <f t="shared" si="171"/>
        <v>49.500000000000007</v>
      </c>
      <c r="W125" s="160"/>
      <c r="X125" s="211"/>
    </row>
    <row r="126" spans="1:25" s="107" customFormat="1">
      <c r="A126" s="248" t="s">
        <v>134</v>
      </c>
      <c r="B126" s="226" t="s">
        <v>170</v>
      </c>
      <c r="C126" s="227">
        <v>2</v>
      </c>
      <c r="D126" s="226" t="s">
        <v>30</v>
      </c>
      <c r="E126" s="229" t="s">
        <v>440</v>
      </c>
      <c r="F126" s="230">
        <v>4</v>
      </c>
      <c r="G126" s="230" t="s">
        <v>36</v>
      </c>
      <c r="H126" s="227"/>
      <c r="I126" s="227">
        <v>23</v>
      </c>
      <c r="J126" s="227">
        <v>32</v>
      </c>
      <c r="K126" s="227">
        <f>J126-I126+1</f>
        <v>10</v>
      </c>
      <c r="L126" s="227"/>
      <c r="M126" s="227">
        <v>60</v>
      </c>
      <c r="N126" s="231">
        <f>L126/K126</f>
        <v>0</v>
      </c>
      <c r="O126" s="232">
        <f>M126/5</f>
        <v>12</v>
      </c>
      <c r="P126" s="229"/>
      <c r="Q126" s="233">
        <f>IF(K126=0,0,L126)</f>
        <v>0</v>
      </c>
      <c r="R126" s="234">
        <f>IF(K126=0,0,M126/1.5)</f>
        <v>40</v>
      </c>
      <c r="S126" s="233">
        <f>P126+Q126+R126</f>
        <v>40</v>
      </c>
      <c r="T126" s="236">
        <v>22</v>
      </c>
      <c r="U126" s="236">
        <v>1</v>
      </c>
      <c r="V126" s="236">
        <f t="shared" ref="V126" si="176">U126*S126</f>
        <v>40</v>
      </c>
      <c r="W126" s="158"/>
      <c r="X126" s="210"/>
    </row>
    <row r="127" spans="1:25" s="204" customFormat="1" ht="25.5">
      <c r="A127" s="199" t="s">
        <v>15</v>
      </c>
      <c r="B127" s="199" t="s">
        <v>16</v>
      </c>
      <c r="C127" s="200" t="s">
        <v>149</v>
      </c>
      <c r="D127" s="199" t="s">
        <v>17</v>
      </c>
      <c r="E127" s="199" t="s">
        <v>18</v>
      </c>
      <c r="F127" s="199" t="s">
        <v>19</v>
      </c>
      <c r="G127" s="199" t="s">
        <v>20</v>
      </c>
      <c r="H127" s="200" t="s">
        <v>1</v>
      </c>
      <c r="I127" s="199" t="s">
        <v>21</v>
      </c>
      <c r="J127" s="199" t="s">
        <v>22</v>
      </c>
      <c r="K127" s="200" t="s">
        <v>2</v>
      </c>
      <c r="L127" s="199" t="s">
        <v>33</v>
      </c>
      <c r="M127" s="199" t="s">
        <v>34</v>
      </c>
      <c r="N127" s="201" t="s">
        <v>3</v>
      </c>
      <c r="O127" s="201" t="s">
        <v>4</v>
      </c>
      <c r="P127" s="200" t="s">
        <v>32</v>
      </c>
      <c r="Q127" s="199" t="s">
        <v>5</v>
      </c>
      <c r="R127" s="199" t="s">
        <v>6</v>
      </c>
      <c r="S127" s="202" t="s">
        <v>418</v>
      </c>
      <c r="T127" s="194" t="s">
        <v>416</v>
      </c>
      <c r="U127" s="194" t="s">
        <v>419</v>
      </c>
      <c r="V127" s="194" t="s">
        <v>420</v>
      </c>
      <c r="W127" s="203" t="s">
        <v>429</v>
      </c>
      <c r="X127" s="218" t="s">
        <v>438</v>
      </c>
      <c r="Y127" s="217" t="s">
        <v>439</v>
      </c>
    </row>
    <row r="128" spans="1:25" s="27" customFormat="1">
      <c r="A128" s="7" t="s">
        <v>132</v>
      </c>
      <c r="B128" s="8" t="s">
        <v>148</v>
      </c>
      <c r="C128" s="9">
        <v>1</v>
      </c>
      <c r="D128" s="8" t="s">
        <v>26</v>
      </c>
      <c r="E128" s="7" t="s">
        <v>200</v>
      </c>
      <c r="F128" s="11" t="s">
        <v>78</v>
      </c>
      <c r="G128" s="112" t="s">
        <v>206</v>
      </c>
      <c r="H128" s="9"/>
      <c r="I128" s="9">
        <v>10</v>
      </c>
      <c r="J128" s="9">
        <v>15</v>
      </c>
      <c r="K128" s="9">
        <f t="shared" ref="K128:K131" si="177">J128-I128+1</f>
        <v>6</v>
      </c>
      <c r="L128" s="9"/>
      <c r="M128" s="9">
        <v>60</v>
      </c>
      <c r="N128" s="12">
        <f t="shared" ref="N128:N131" si="178">L128/K128</f>
        <v>0</v>
      </c>
      <c r="O128" s="13">
        <f t="shared" ref="O128:O131" si="179">M128/5</f>
        <v>12</v>
      </c>
      <c r="P128" s="14"/>
      <c r="Q128" s="15">
        <f t="shared" ref="Q128:Q131" si="180">IF(K128=0,0,L128)</f>
        <v>0</v>
      </c>
      <c r="R128" s="16">
        <f t="shared" ref="R128:R131" si="181">IF(K128=0,0,M128/1.5)</f>
        <v>40</v>
      </c>
      <c r="S128" s="15">
        <f t="shared" ref="S128:S131" si="182">P128+Q128+R128</f>
        <v>40</v>
      </c>
      <c r="T128" s="195">
        <v>37</v>
      </c>
      <c r="U128" s="195">
        <v>1</v>
      </c>
      <c r="V128" s="195">
        <f>U128*S128</f>
        <v>40</v>
      </c>
      <c r="W128" s="158">
        <f>SUM(V128:V135)</f>
        <v>392</v>
      </c>
      <c r="X128" s="219">
        <f>SUM(V128:V141)</f>
        <v>638</v>
      </c>
      <c r="Y128" s="221">
        <f>X128-446</f>
        <v>192</v>
      </c>
    </row>
    <row r="129" spans="1:25" s="27" customFormat="1">
      <c r="A129" s="7" t="s">
        <v>132</v>
      </c>
      <c r="B129" s="8" t="s">
        <v>147</v>
      </c>
      <c r="C129" s="9">
        <v>1</v>
      </c>
      <c r="D129" s="8" t="s">
        <v>26</v>
      </c>
      <c r="E129" s="7" t="s">
        <v>203</v>
      </c>
      <c r="F129" s="11" t="s">
        <v>285</v>
      </c>
      <c r="G129" s="11" t="s">
        <v>207</v>
      </c>
      <c r="H129" s="9"/>
      <c r="I129" s="9">
        <v>6</v>
      </c>
      <c r="J129" s="9">
        <v>10</v>
      </c>
      <c r="K129" s="9">
        <f t="shared" si="177"/>
        <v>5</v>
      </c>
      <c r="L129" s="9"/>
      <c r="M129" s="9">
        <v>60</v>
      </c>
      <c r="N129" s="12">
        <f t="shared" si="178"/>
        <v>0</v>
      </c>
      <c r="O129" s="13">
        <f t="shared" si="179"/>
        <v>12</v>
      </c>
      <c r="P129" s="14"/>
      <c r="Q129" s="15">
        <f t="shared" si="180"/>
        <v>0</v>
      </c>
      <c r="R129" s="16">
        <f t="shared" si="181"/>
        <v>40</v>
      </c>
      <c r="S129" s="15">
        <f t="shared" si="182"/>
        <v>40</v>
      </c>
      <c r="T129" s="195">
        <v>7</v>
      </c>
      <c r="U129" s="195">
        <v>1</v>
      </c>
      <c r="V129" s="195">
        <f t="shared" ref="V129:V135" si="183">U129*S129</f>
        <v>40</v>
      </c>
      <c r="W129" s="158"/>
      <c r="X129" s="56"/>
    </row>
    <row r="130" spans="1:25" s="192" customFormat="1">
      <c r="A130" s="183" t="s">
        <v>252</v>
      </c>
      <c r="B130" s="184" t="s">
        <v>278</v>
      </c>
      <c r="C130" s="185">
        <v>1</v>
      </c>
      <c r="D130" s="184" t="s">
        <v>26</v>
      </c>
      <c r="E130" s="183" t="s">
        <v>138</v>
      </c>
      <c r="F130" s="186">
        <v>4</v>
      </c>
      <c r="G130" s="186" t="s">
        <v>282</v>
      </c>
      <c r="H130" s="185"/>
      <c r="I130" s="185">
        <v>6</v>
      </c>
      <c r="J130" s="185">
        <v>23</v>
      </c>
      <c r="K130" s="185">
        <f>J130-I130+1</f>
        <v>18</v>
      </c>
      <c r="L130" s="185">
        <v>60</v>
      </c>
      <c r="M130" s="185"/>
      <c r="N130" s="187">
        <f>L130/K130</f>
        <v>3.3333333333333335</v>
      </c>
      <c r="O130" s="188">
        <f>M130/5</f>
        <v>0</v>
      </c>
      <c r="P130" s="189"/>
      <c r="Q130" s="190">
        <f>IF(K130=0,0,L130)</f>
        <v>60</v>
      </c>
      <c r="R130" s="191">
        <f>IF(K130=0,0,M130/1.5)</f>
        <v>0</v>
      </c>
      <c r="S130" s="190">
        <f>P130+Q130+R130</f>
        <v>60</v>
      </c>
      <c r="T130" s="196">
        <v>62</v>
      </c>
      <c r="U130" s="196">
        <v>1.3</v>
      </c>
      <c r="V130" s="195">
        <f t="shared" si="183"/>
        <v>78</v>
      </c>
      <c r="W130" s="190"/>
      <c r="X130" s="212"/>
    </row>
    <row r="131" spans="1:25" s="28" customFormat="1">
      <c r="A131" s="7" t="s">
        <v>301</v>
      </c>
      <c r="B131" s="8" t="s">
        <v>274</v>
      </c>
      <c r="C131" s="9">
        <v>1</v>
      </c>
      <c r="D131" s="8" t="s">
        <v>26</v>
      </c>
      <c r="E131" s="7" t="s">
        <v>138</v>
      </c>
      <c r="F131" s="11">
        <v>5</v>
      </c>
      <c r="G131" s="11" t="s">
        <v>82</v>
      </c>
      <c r="H131" s="9"/>
      <c r="I131" s="9">
        <v>6</v>
      </c>
      <c r="J131" s="9">
        <v>23</v>
      </c>
      <c r="K131" s="9">
        <f t="shared" si="177"/>
        <v>18</v>
      </c>
      <c r="L131" s="9">
        <v>60</v>
      </c>
      <c r="M131" s="9"/>
      <c r="N131" s="12">
        <f t="shared" si="178"/>
        <v>3.3333333333333335</v>
      </c>
      <c r="O131" s="13">
        <f t="shared" si="179"/>
        <v>0</v>
      </c>
      <c r="P131" s="14"/>
      <c r="Q131" s="15">
        <f t="shared" si="180"/>
        <v>60</v>
      </c>
      <c r="R131" s="16">
        <f t="shared" si="181"/>
        <v>0</v>
      </c>
      <c r="S131" s="15">
        <f t="shared" si="182"/>
        <v>60</v>
      </c>
      <c r="T131" s="196">
        <v>62</v>
      </c>
      <c r="U131" s="196">
        <v>1.3</v>
      </c>
      <c r="V131" s="195">
        <f t="shared" si="183"/>
        <v>78</v>
      </c>
      <c r="W131" s="158"/>
      <c r="X131" s="58"/>
    </row>
    <row r="132" spans="1:25" s="48" customFormat="1">
      <c r="A132" s="97" t="s">
        <v>135</v>
      </c>
      <c r="B132" s="46" t="s">
        <v>318</v>
      </c>
      <c r="C132" s="47">
        <v>1</v>
      </c>
      <c r="D132" s="46" t="s">
        <v>26</v>
      </c>
      <c r="E132" s="48" t="s">
        <v>340</v>
      </c>
      <c r="F132" s="47">
        <v>5</v>
      </c>
      <c r="G132" s="49" t="s">
        <v>37</v>
      </c>
      <c r="H132" s="47"/>
      <c r="I132" s="47">
        <v>6</v>
      </c>
      <c r="J132" s="47">
        <v>10</v>
      </c>
      <c r="K132" s="47">
        <f>J132-I132+1</f>
        <v>5</v>
      </c>
      <c r="L132" s="47"/>
      <c r="M132" s="47">
        <v>30</v>
      </c>
      <c r="N132" s="50"/>
      <c r="O132" s="51">
        <f>M132/6</f>
        <v>5</v>
      </c>
      <c r="Q132" s="52">
        <f>IF(K132=0,0,L132)</f>
        <v>0</v>
      </c>
      <c r="R132" s="90">
        <f>IF(K132=0,0,M132/1.5)</f>
        <v>20</v>
      </c>
      <c r="S132" s="52">
        <f>P132+Q132+R132</f>
        <v>20</v>
      </c>
      <c r="T132" s="195">
        <v>64</v>
      </c>
      <c r="U132" s="195">
        <v>1.2</v>
      </c>
      <c r="V132" s="195">
        <f t="shared" si="183"/>
        <v>24</v>
      </c>
      <c r="W132" s="160"/>
      <c r="X132" s="86"/>
    </row>
    <row r="133" spans="1:25" s="14" customFormat="1">
      <c r="A133" s="7" t="s">
        <v>135</v>
      </c>
      <c r="B133" s="8" t="s">
        <v>384</v>
      </c>
      <c r="C133" s="9">
        <v>1</v>
      </c>
      <c r="D133" s="8" t="s">
        <v>26</v>
      </c>
      <c r="E133" s="10" t="s">
        <v>335</v>
      </c>
      <c r="F133" s="11">
        <v>5</v>
      </c>
      <c r="G133" s="11" t="s">
        <v>276</v>
      </c>
      <c r="H133" s="9"/>
      <c r="I133" s="9">
        <v>6</v>
      </c>
      <c r="J133" s="9">
        <v>15</v>
      </c>
      <c r="K133" s="9">
        <f>J133-I133+1</f>
        <v>10</v>
      </c>
      <c r="L133" s="9"/>
      <c r="M133" s="9">
        <v>60</v>
      </c>
      <c r="N133" s="12">
        <f>L133/K133</f>
        <v>0</v>
      </c>
      <c r="O133" s="13">
        <f>M133/6</f>
        <v>10</v>
      </c>
      <c r="Q133" s="15">
        <f>IF(K133=0,0,L133)</f>
        <v>0</v>
      </c>
      <c r="R133" s="16">
        <f>IF(K133=0,0,M133/1.5)</f>
        <v>40</v>
      </c>
      <c r="S133" s="15">
        <f>P133+Q133+R133</f>
        <v>40</v>
      </c>
      <c r="T133" s="195">
        <v>58</v>
      </c>
      <c r="U133" s="195">
        <v>1.2</v>
      </c>
      <c r="V133" s="195">
        <f t="shared" si="183"/>
        <v>48</v>
      </c>
      <c r="W133" s="158"/>
      <c r="X133" s="164"/>
    </row>
    <row r="134" spans="1:25" s="27" customFormat="1">
      <c r="A134" s="97" t="s">
        <v>135</v>
      </c>
      <c r="B134" s="8" t="s">
        <v>272</v>
      </c>
      <c r="C134" s="9">
        <v>1</v>
      </c>
      <c r="D134" s="8" t="s">
        <v>26</v>
      </c>
      <c r="E134" s="14" t="s">
        <v>99</v>
      </c>
      <c r="F134" s="24">
        <v>6</v>
      </c>
      <c r="G134" s="11" t="s">
        <v>37</v>
      </c>
      <c r="H134" s="9"/>
      <c r="I134" s="9">
        <v>6</v>
      </c>
      <c r="J134" s="9">
        <v>15</v>
      </c>
      <c r="K134" s="9">
        <f>J134-I134+1</f>
        <v>10</v>
      </c>
      <c r="L134" s="9"/>
      <c r="M134" s="9">
        <v>60</v>
      </c>
      <c r="N134" s="12"/>
      <c r="O134" s="13">
        <f>M134/6</f>
        <v>10</v>
      </c>
      <c r="P134" s="14"/>
      <c r="Q134" s="15">
        <f>IF(K134=0,0,L134)</f>
        <v>0</v>
      </c>
      <c r="R134" s="16">
        <f>IF(K134=0,0,M134/1.5)</f>
        <v>40</v>
      </c>
      <c r="S134" s="15">
        <f>P134+Q134+R134</f>
        <v>40</v>
      </c>
      <c r="T134" s="195">
        <v>63</v>
      </c>
      <c r="U134" s="195">
        <v>1.2</v>
      </c>
      <c r="V134" s="195">
        <f t="shared" si="183"/>
        <v>48</v>
      </c>
      <c r="W134" s="158"/>
      <c r="X134" s="56"/>
    </row>
    <row r="135" spans="1:25" s="1" customFormat="1">
      <c r="A135" s="7"/>
      <c r="B135" s="8" t="s">
        <v>398</v>
      </c>
      <c r="C135" s="9">
        <v>1</v>
      </c>
      <c r="D135" s="8" t="s">
        <v>26</v>
      </c>
      <c r="E135" s="7" t="s">
        <v>138</v>
      </c>
      <c r="F135" s="11">
        <v>7</v>
      </c>
      <c r="G135" s="11" t="s">
        <v>102</v>
      </c>
      <c r="H135" s="9"/>
      <c r="I135" s="9">
        <v>5</v>
      </c>
      <c r="J135" s="9">
        <v>19</v>
      </c>
      <c r="K135" s="9">
        <f t="shared" ref="K135" si="184">J135-I135+1</f>
        <v>15</v>
      </c>
      <c r="L135" s="9">
        <v>30</v>
      </c>
      <c r="M135" s="9"/>
      <c r="N135" s="12">
        <f>L135/K135</f>
        <v>2</v>
      </c>
      <c r="O135" s="13">
        <f t="shared" ref="O135" si="185">M135/5</f>
        <v>0</v>
      </c>
      <c r="P135" s="14"/>
      <c r="Q135" s="15">
        <f t="shared" ref="Q135" si="186">IF(K135=0,0,L135)</f>
        <v>30</v>
      </c>
      <c r="R135" s="16">
        <f t="shared" ref="R135" si="187">IF(K135=0,0,M135/1.5)</f>
        <v>0</v>
      </c>
      <c r="S135" s="15">
        <f t="shared" ref="S135" si="188">P135+Q135+R135</f>
        <v>30</v>
      </c>
      <c r="T135" s="196">
        <v>74</v>
      </c>
      <c r="U135" s="196">
        <v>1.2</v>
      </c>
      <c r="V135" s="195">
        <f t="shared" si="183"/>
        <v>36</v>
      </c>
      <c r="W135" s="158"/>
      <c r="X135" s="213"/>
    </row>
    <row r="136" spans="1:25" s="1" customFormat="1">
      <c r="A136" s="7"/>
      <c r="B136" s="8"/>
      <c r="C136" s="9"/>
      <c r="D136" s="8" t="s">
        <v>26</v>
      </c>
      <c r="E136" s="7" t="s">
        <v>436</v>
      </c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6"/>
      <c r="S136" s="15"/>
      <c r="T136" s="196"/>
      <c r="U136" s="196"/>
      <c r="V136" s="196">
        <v>54</v>
      </c>
      <c r="W136" s="158"/>
      <c r="X136" s="213"/>
    </row>
    <row r="137" spans="1:25" s="27" customFormat="1">
      <c r="A137" s="237"/>
      <c r="B137" s="238" t="s">
        <v>274</v>
      </c>
      <c r="C137" s="239">
        <v>2</v>
      </c>
      <c r="D137" s="226" t="s">
        <v>26</v>
      </c>
      <c r="E137" s="240" t="s">
        <v>443</v>
      </c>
      <c r="F137" s="241">
        <v>2</v>
      </c>
      <c r="G137" s="241" t="s">
        <v>75</v>
      </c>
      <c r="H137" s="239"/>
      <c r="I137" s="239">
        <v>27</v>
      </c>
      <c r="J137" s="239">
        <v>36</v>
      </c>
      <c r="K137" s="239">
        <f t="shared" ref="K137:K141" si="189">J137-I137+1</f>
        <v>10</v>
      </c>
      <c r="L137" s="239">
        <v>30</v>
      </c>
      <c r="M137" s="239"/>
      <c r="N137" s="242">
        <f t="shared" ref="N137:N141" si="190">L137/K137</f>
        <v>3</v>
      </c>
      <c r="O137" s="243">
        <f>M137/5</f>
        <v>0</v>
      </c>
      <c r="P137" s="240"/>
      <c r="Q137" s="244">
        <f t="shared" ref="Q137:Q141" si="191">IF(K137=0,0,L137)</f>
        <v>30</v>
      </c>
      <c r="R137" s="245">
        <f t="shared" ref="R137:R141" si="192">IF(K137=0,0,M137/1.5)</f>
        <v>0</v>
      </c>
      <c r="S137" s="244">
        <f t="shared" ref="S137:S141" si="193">P137+Q137+R137</f>
        <v>30</v>
      </c>
      <c r="T137" s="235">
        <v>62</v>
      </c>
      <c r="U137" s="235">
        <v>1.3</v>
      </c>
      <c r="V137" s="235">
        <f t="shared" ref="V137:V141" si="194">U137*S137</f>
        <v>39</v>
      </c>
      <c r="W137" s="158"/>
      <c r="X137" s="56"/>
    </row>
    <row r="138" spans="1:25" s="27" customFormat="1">
      <c r="A138" s="237"/>
      <c r="B138" s="238" t="s">
        <v>275</v>
      </c>
      <c r="C138" s="239">
        <v>2</v>
      </c>
      <c r="D138" s="226" t="s">
        <v>26</v>
      </c>
      <c r="E138" s="240" t="s">
        <v>443</v>
      </c>
      <c r="F138" s="241">
        <v>2</v>
      </c>
      <c r="G138" s="241" t="s">
        <v>83</v>
      </c>
      <c r="H138" s="239"/>
      <c r="I138" s="239">
        <v>27</v>
      </c>
      <c r="J138" s="239">
        <v>36</v>
      </c>
      <c r="K138" s="239">
        <f t="shared" si="189"/>
        <v>10</v>
      </c>
      <c r="L138" s="239">
        <v>30</v>
      </c>
      <c r="M138" s="239"/>
      <c r="N138" s="242">
        <f t="shared" si="190"/>
        <v>3</v>
      </c>
      <c r="O138" s="243">
        <f>M138/5</f>
        <v>0</v>
      </c>
      <c r="P138" s="240"/>
      <c r="Q138" s="244">
        <f t="shared" si="191"/>
        <v>30</v>
      </c>
      <c r="R138" s="245">
        <f t="shared" si="192"/>
        <v>0</v>
      </c>
      <c r="S138" s="244">
        <f t="shared" si="193"/>
        <v>30</v>
      </c>
      <c r="T138" s="235">
        <v>62</v>
      </c>
      <c r="U138" s="235">
        <v>1.3</v>
      </c>
      <c r="V138" s="235">
        <f t="shared" si="194"/>
        <v>39</v>
      </c>
      <c r="W138" s="158"/>
      <c r="X138" s="56"/>
    </row>
    <row r="139" spans="1:25" s="27" customFormat="1">
      <c r="A139" s="237"/>
      <c r="B139" s="238" t="s">
        <v>278</v>
      </c>
      <c r="C139" s="239">
        <v>2</v>
      </c>
      <c r="D139" s="226" t="s">
        <v>26</v>
      </c>
      <c r="E139" s="240" t="s">
        <v>443</v>
      </c>
      <c r="F139" s="241">
        <v>3</v>
      </c>
      <c r="G139" s="241" t="s">
        <v>75</v>
      </c>
      <c r="H139" s="239"/>
      <c r="I139" s="239">
        <v>27</v>
      </c>
      <c r="J139" s="239">
        <v>36</v>
      </c>
      <c r="K139" s="239">
        <f t="shared" ref="K139" si="195">J139-I139+1</f>
        <v>10</v>
      </c>
      <c r="L139" s="239">
        <v>30</v>
      </c>
      <c r="M139" s="239"/>
      <c r="N139" s="242">
        <f t="shared" ref="N139" si="196">L139/K139</f>
        <v>3</v>
      </c>
      <c r="O139" s="243">
        <f>M139/5</f>
        <v>0</v>
      </c>
      <c r="P139" s="240"/>
      <c r="Q139" s="244">
        <f t="shared" ref="Q139" si="197">IF(K139=0,0,L139)</f>
        <v>30</v>
      </c>
      <c r="R139" s="245">
        <f t="shared" ref="R139" si="198">IF(K139=0,0,M139/1.5)</f>
        <v>0</v>
      </c>
      <c r="S139" s="244">
        <f t="shared" ref="S139" si="199">P139+Q139+R139</f>
        <v>30</v>
      </c>
      <c r="T139" s="235">
        <v>62</v>
      </c>
      <c r="U139" s="235">
        <v>1.3</v>
      </c>
      <c r="V139" s="235">
        <f t="shared" ref="V139" si="200">U139*S139</f>
        <v>39</v>
      </c>
      <c r="W139" s="158"/>
      <c r="X139" s="56"/>
    </row>
    <row r="140" spans="1:25" s="27" customFormat="1">
      <c r="A140" s="237"/>
      <c r="B140" s="238" t="s">
        <v>318</v>
      </c>
      <c r="C140" s="239">
        <v>2</v>
      </c>
      <c r="D140" s="226" t="s">
        <v>26</v>
      </c>
      <c r="E140" s="240" t="s">
        <v>443</v>
      </c>
      <c r="F140" s="241">
        <v>3</v>
      </c>
      <c r="G140" s="241" t="s">
        <v>75</v>
      </c>
      <c r="H140" s="239"/>
      <c r="I140" s="239">
        <v>27</v>
      </c>
      <c r="J140" s="239">
        <v>36</v>
      </c>
      <c r="K140" s="239">
        <f t="shared" si="189"/>
        <v>10</v>
      </c>
      <c r="L140" s="239">
        <v>30</v>
      </c>
      <c r="M140" s="239"/>
      <c r="N140" s="242">
        <f t="shared" si="190"/>
        <v>3</v>
      </c>
      <c r="O140" s="243">
        <f>M140/5</f>
        <v>0</v>
      </c>
      <c r="P140" s="240"/>
      <c r="Q140" s="244">
        <f t="shared" si="191"/>
        <v>30</v>
      </c>
      <c r="R140" s="245">
        <f t="shared" si="192"/>
        <v>0</v>
      </c>
      <c r="S140" s="244">
        <f t="shared" si="193"/>
        <v>30</v>
      </c>
      <c r="T140" s="235">
        <v>64</v>
      </c>
      <c r="U140" s="235">
        <v>1.2</v>
      </c>
      <c r="V140" s="235">
        <f t="shared" si="194"/>
        <v>36</v>
      </c>
      <c r="W140" s="158"/>
      <c r="X140" s="56"/>
    </row>
    <row r="141" spans="1:25" s="27" customFormat="1">
      <c r="A141" s="237"/>
      <c r="B141" s="238" t="s">
        <v>319</v>
      </c>
      <c r="C141" s="239">
        <v>2</v>
      </c>
      <c r="D141" s="226" t="s">
        <v>26</v>
      </c>
      <c r="E141" s="240" t="s">
        <v>443</v>
      </c>
      <c r="F141" s="241">
        <v>4</v>
      </c>
      <c r="G141" s="241" t="s">
        <v>83</v>
      </c>
      <c r="H141" s="239"/>
      <c r="I141" s="239">
        <v>27</v>
      </c>
      <c r="J141" s="239">
        <v>36</v>
      </c>
      <c r="K141" s="239">
        <f t="shared" si="189"/>
        <v>10</v>
      </c>
      <c r="L141" s="239">
        <v>30</v>
      </c>
      <c r="M141" s="239"/>
      <c r="N141" s="242">
        <f t="shared" si="190"/>
        <v>3</v>
      </c>
      <c r="O141" s="243">
        <f>M141/5</f>
        <v>0</v>
      </c>
      <c r="P141" s="240"/>
      <c r="Q141" s="244">
        <f t="shared" si="191"/>
        <v>30</v>
      </c>
      <c r="R141" s="245">
        <f t="shared" si="192"/>
        <v>0</v>
      </c>
      <c r="S141" s="244">
        <f t="shared" si="193"/>
        <v>30</v>
      </c>
      <c r="T141" s="235">
        <v>64</v>
      </c>
      <c r="U141" s="235">
        <v>1.3</v>
      </c>
      <c r="V141" s="235">
        <f t="shared" si="194"/>
        <v>39</v>
      </c>
      <c r="W141" s="158"/>
      <c r="X141" s="56"/>
    </row>
    <row r="142" spans="1:25" s="204" customFormat="1" ht="25.5">
      <c r="A142" s="199" t="s">
        <v>15</v>
      </c>
      <c r="B142" s="199" t="s">
        <v>16</v>
      </c>
      <c r="C142" s="200" t="s">
        <v>149</v>
      </c>
      <c r="D142" s="199" t="s">
        <v>17</v>
      </c>
      <c r="E142" s="199" t="s">
        <v>18</v>
      </c>
      <c r="F142" s="199" t="s">
        <v>19</v>
      </c>
      <c r="G142" s="199" t="s">
        <v>20</v>
      </c>
      <c r="H142" s="200" t="s">
        <v>1</v>
      </c>
      <c r="I142" s="199" t="s">
        <v>21</v>
      </c>
      <c r="J142" s="199" t="s">
        <v>22</v>
      </c>
      <c r="K142" s="200" t="s">
        <v>2</v>
      </c>
      <c r="L142" s="199" t="s">
        <v>33</v>
      </c>
      <c r="M142" s="199" t="s">
        <v>34</v>
      </c>
      <c r="N142" s="201" t="s">
        <v>3</v>
      </c>
      <c r="O142" s="201" t="s">
        <v>4</v>
      </c>
      <c r="P142" s="200" t="s">
        <v>32</v>
      </c>
      <c r="Q142" s="199" t="s">
        <v>5</v>
      </c>
      <c r="R142" s="199" t="s">
        <v>6</v>
      </c>
      <c r="S142" s="202" t="s">
        <v>418</v>
      </c>
      <c r="T142" s="194" t="s">
        <v>416</v>
      </c>
      <c r="U142" s="194" t="s">
        <v>419</v>
      </c>
      <c r="V142" s="194" t="s">
        <v>420</v>
      </c>
      <c r="W142" s="203" t="s">
        <v>429</v>
      </c>
      <c r="X142" s="218" t="s">
        <v>438</v>
      </c>
      <c r="Y142" s="217" t="s">
        <v>439</v>
      </c>
    </row>
    <row r="143" spans="1:25" s="27" customFormat="1">
      <c r="A143" s="7" t="s">
        <v>250</v>
      </c>
      <c r="B143" s="8" t="s">
        <v>153</v>
      </c>
      <c r="C143" s="9">
        <v>1</v>
      </c>
      <c r="D143" s="8" t="s">
        <v>141</v>
      </c>
      <c r="E143" s="14" t="s">
        <v>114</v>
      </c>
      <c r="F143" s="24">
        <v>2</v>
      </c>
      <c r="G143" s="11" t="s">
        <v>75</v>
      </c>
      <c r="H143" s="9"/>
      <c r="I143" s="9">
        <v>1</v>
      </c>
      <c r="J143" s="9">
        <v>10</v>
      </c>
      <c r="K143" s="9">
        <f>J143-I143+1</f>
        <v>10</v>
      </c>
      <c r="L143" s="9">
        <v>30</v>
      </c>
      <c r="M143" s="9"/>
      <c r="N143" s="12">
        <f t="shared" ref="N143:N151" si="201">L143/K143</f>
        <v>3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195">
        <v>22</v>
      </c>
      <c r="U143" s="195">
        <v>1.1000000000000001</v>
      </c>
      <c r="V143" s="195">
        <f>U143*S143</f>
        <v>33</v>
      </c>
      <c r="W143" s="158">
        <f>SUM(V143:V156)</f>
        <v>532.5</v>
      </c>
      <c r="X143" s="219">
        <f>SUM(V143:V159)</f>
        <v>645</v>
      </c>
      <c r="Y143" s="221">
        <f>X143-446</f>
        <v>199</v>
      </c>
    </row>
    <row r="144" spans="1:25" s="27" customFormat="1">
      <c r="A144" s="97" t="s">
        <v>253</v>
      </c>
      <c r="B144" s="8" t="s">
        <v>180</v>
      </c>
      <c r="C144" s="9">
        <v>1</v>
      </c>
      <c r="D144" s="8" t="s">
        <v>141</v>
      </c>
      <c r="E144" s="14" t="s">
        <v>114</v>
      </c>
      <c r="F144" s="24">
        <v>2</v>
      </c>
      <c r="G144" s="11" t="s">
        <v>83</v>
      </c>
      <c r="H144" s="9"/>
      <c r="I144" s="9">
        <v>1</v>
      </c>
      <c r="J144" s="9">
        <v>10</v>
      </c>
      <c r="K144" s="9">
        <f t="shared" ref="K144" si="202">J144-I144+1</f>
        <v>10</v>
      </c>
      <c r="L144" s="9">
        <v>30</v>
      </c>
      <c r="M144" s="9"/>
      <c r="N144" s="12">
        <f t="shared" si="201"/>
        <v>3</v>
      </c>
      <c r="O144" s="13">
        <f t="shared" ref="O144" si="203">M144/6</f>
        <v>0</v>
      </c>
      <c r="P144" s="14"/>
      <c r="Q144" s="15">
        <f t="shared" ref="Q144" si="204">IF(K144=0,0,L144)</f>
        <v>30</v>
      </c>
      <c r="R144" s="16">
        <f t="shared" ref="R144" si="205">IF(K144=0,0,M144/1.5)</f>
        <v>0</v>
      </c>
      <c r="S144" s="15">
        <f t="shared" ref="S144" si="206">P144+Q144+R144</f>
        <v>30</v>
      </c>
      <c r="T144" s="195">
        <v>56</v>
      </c>
      <c r="U144" s="195">
        <v>1.1000000000000001</v>
      </c>
      <c r="V144" s="195">
        <f t="shared" ref="V144:V155" si="207">U144*S144</f>
        <v>33</v>
      </c>
      <c r="W144" s="158"/>
      <c r="X144" s="56"/>
    </row>
    <row r="145" spans="1:25" s="14" customFormat="1">
      <c r="A145" s="7"/>
      <c r="B145" s="8" t="s">
        <v>385</v>
      </c>
      <c r="C145" s="9">
        <v>1</v>
      </c>
      <c r="D145" s="8" t="s">
        <v>141</v>
      </c>
      <c r="E145" s="14" t="s">
        <v>93</v>
      </c>
      <c r="F145" s="11">
        <v>2</v>
      </c>
      <c r="G145" s="11" t="s">
        <v>139</v>
      </c>
      <c r="H145" s="9"/>
      <c r="I145" s="9">
        <v>6</v>
      </c>
      <c r="J145" s="9">
        <v>23</v>
      </c>
      <c r="K145" s="9">
        <f t="shared" ref="K145" si="208">J145-I145+1</f>
        <v>18</v>
      </c>
      <c r="L145" s="9">
        <v>45</v>
      </c>
      <c r="M145" s="9"/>
      <c r="N145" s="12">
        <f t="shared" ref="N145" si="209">L145/K145</f>
        <v>2.5</v>
      </c>
      <c r="O145" s="13">
        <f>M145/5</f>
        <v>0</v>
      </c>
      <c r="Q145" s="15">
        <f t="shared" ref="Q145" si="210">IF(K145=0,0,L145)</f>
        <v>45</v>
      </c>
      <c r="R145" s="16">
        <f t="shared" ref="R145" si="211">IF(K145=0,0,M145/1.5)</f>
        <v>0</v>
      </c>
      <c r="S145" s="15">
        <f t="shared" ref="S145" si="212">P145+Q145+R145</f>
        <v>45</v>
      </c>
      <c r="T145" s="195">
        <v>58</v>
      </c>
      <c r="U145" s="195">
        <v>1.1000000000000001</v>
      </c>
      <c r="V145" s="195">
        <f t="shared" si="207"/>
        <v>49.500000000000007</v>
      </c>
      <c r="W145" s="158"/>
      <c r="X145" s="164"/>
    </row>
    <row r="146" spans="1:25" s="27" customFormat="1">
      <c r="A146" s="97" t="s">
        <v>143</v>
      </c>
      <c r="B146" s="8" t="s">
        <v>179</v>
      </c>
      <c r="C146" s="9">
        <v>1</v>
      </c>
      <c r="D146" s="8" t="s">
        <v>141</v>
      </c>
      <c r="E146" s="14" t="s">
        <v>114</v>
      </c>
      <c r="F146" s="24">
        <v>3</v>
      </c>
      <c r="G146" s="11" t="s">
        <v>75</v>
      </c>
      <c r="H146" s="9"/>
      <c r="I146" s="9">
        <v>1</v>
      </c>
      <c r="J146" s="9">
        <v>10</v>
      </c>
      <c r="K146" s="9">
        <f t="shared" ref="K146" si="213">J146-I146+1</f>
        <v>10</v>
      </c>
      <c r="L146" s="9">
        <v>30</v>
      </c>
      <c r="M146" s="9"/>
      <c r="N146" s="12">
        <f t="shared" si="201"/>
        <v>3</v>
      </c>
      <c r="O146" s="13">
        <f t="shared" ref="O146" si="214">M146/6</f>
        <v>0</v>
      </c>
      <c r="P146" s="14"/>
      <c r="Q146" s="15">
        <f t="shared" ref="Q146" si="215">IF(K146=0,0,L146)</f>
        <v>30</v>
      </c>
      <c r="R146" s="16">
        <f t="shared" ref="R146" si="216">IF(K146=0,0,M146/1.5)</f>
        <v>0</v>
      </c>
      <c r="S146" s="15">
        <f t="shared" ref="S146" si="217">P146+Q146+R146</f>
        <v>30</v>
      </c>
      <c r="T146" s="195">
        <v>59</v>
      </c>
      <c r="U146" s="195">
        <v>1.2</v>
      </c>
      <c r="V146" s="195">
        <f t="shared" si="207"/>
        <v>36</v>
      </c>
      <c r="W146" s="158"/>
      <c r="X146" s="56"/>
    </row>
    <row r="147" spans="1:25" s="27" customFormat="1">
      <c r="A147" s="97" t="s">
        <v>253</v>
      </c>
      <c r="B147" s="8" t="s">
        <v>178</v>
      </c>
      <c r="C147" s="9">
        <v>1</v>
      </c>
      <c r="D147" s="8" t="s">
        <v>141</v>
      </c>
      <c r="E147" s="14" t="s">
        <v>114</v>
      </c>
      <c r="F147" s="24">
        <v>3</v>
      </c>
      <c r="G147" s="11" t="s">
        <v>83</v>
      </c>
      <c r="H147" s="9"/>
      <c r="I147" s="9">
        <v>1</v>
      </c>
      <c r="J147" s="9">
        <v>10</v>
      </c>
      <c r="K147" s="9">
        <f t="shared" ref="K147" si="218">J147-I147+1</f>
        <v>10</v>
      </c>
      <c r="L147" s="9">
        <v>30</v>
      </c>
      <c r="M147" s="9"/>
      <c r="N147" s="12">
        <f t="shared" si="201"/>
        <v>3</v>
      </c>
      <c r="O147" s="13">
        <f t="shared" ref="O147" si="219">M147/6</f>
        <v>0</v>
      </c>
      <c r="P147" s="14"/>
      <c r="Q147" s="15">
        <f t="shared" ref="Q147" si="220">IF(K147=0,0,L147)</f>
        <v>30</v>
      </c>
      <c r="R147" s="16">
        <f t="shared" ref="R147" si="221">IF(K147=0,0,M147/1.5)</f>
        <v>0</v>
      </c>
      <c r="S147" s="15">
        <f t="shared" ref="S147" si="222">P147+Q147+R147</f>
        <v>30</v>
      </c>
      <c r="T147" s="195">
        <v>57</v>
      </c>
      <c r="U147" s="195">
        <v>1.2</v>
      </c>
      <c r="V147" s="195">
        <f t="shared" si="207"/>
        <v>36</v>
      </c>
      <c r="W147" s="158"/>
      <c r="X147" s="56"/>
    </row>
    <row r="148" spans="1:25" s="27" customFormat="1">
      <c r="A148" s="7" t="s">
        <v>250</v>
      </c>
      <c r="B148" s="8" t="s">
        <v>154</v>
      </c>
      <c r="C148" s="9">
        <v>1</v>
      </c>
      <c r="D148" s="8" t="s">
        <v>141</v>
      </c>
      <c r="E148" s="14" t="s">
        <v>114</v>
      </c>
      <c r="F148" s="24">
        <v>4</v>
      </c>
      <c r="G148" s="11" t="s">
        <v>83</v>
      </c>
      <c r="H148" s="9"/>
      <c r="I148" s="9">
        <v>1</v>
      </c>
      <c r="J148" s="9">
        <v>10</v>
      </c>
      <c r="K148" s="9">
        <f t="shared" ref="K148" si="223">J148-I148+1</f>
        <v>10</v>
      </c>
      <c r="L148" s="9">
        <v>30</v>
      </c>
      <c r="M148" s="9"/>
      <c r="N148" s="12">
        <f t="shared" si="201"/>
        <v>3</v>
      </c>
      <c r="O148" s="13">
        <f t="shared" ref="O148" si="224">M148/6</f>
        <v>0</v>
      </c>
      <c r="P148" s="14"/>
      <c r="Q148" s="15">
        <f t="shared" ref="Q148" si="225">IF(K148=0,0,L148)</f>
        <v>30</v>
      </c>
      <c r="R148" s="16">
        <f t="shared" ref="R148" si="226">IF(K148=0,0,M148/1.5)</f>
        <v>0</v>
      </c>
      <c r="S148" s="15">
        <f t="shared" ref="S148" si="227">P148+Q148+R148</f>
        <v>30</v>
      </c>
      <c r="T148" s="195">
        <v>37</v>
      </c>
      <c r="U148" s="195">
        <v>1.1000000000000001</v>
      </c>
      <c r="V148" s="195">
        <f t="shared" si="207"/>
        <v>33</v>
      </c>
      <c r="W148" s="158"/>
      <c r="X148" s="56"/>
    </row>
    <row r="149" spans="1:25" s="28" customFormat="1">
      <c r="A149" s="7"/>
      <c r="B149" s="8" t="s">
        <v>208</v>
      </c>
      <c r="C149" s="9">
        <v>1</v>
      </c>
      <c r="D149" s="8" t="s">
        <v>141</v>
      </c>
      <c r="E149" s="14" t="s">
        <v>93</v>
      </c>
      <c r="F149" s="24">
        <v>4</v>
      </c>
      <c r="G149" s="11" t="s">
        <v>139</v>
      </c>
      <c r="H149" s="9"/>
      <c r="I149" s="9">
        <v>1</v>
      </c>
      <c r="J149" s="9">
        <v>15</v>
      </c>
      <c r="K149" s="9">
        <f>J149-I149+1</f>
        <v>15</v>
      </c>
      <c r="L149" s="9">
        <v>45</v>
      </c>
      <c r="M149" s="9"/>
      <c r="N149" s="12">
        <f t="shared" si="201"/>
        <v>3</v>
      </c>
      <c r="O149" s="13">
        <f>M149/6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  <c r="T149" s="195">
        <v>28</v>
      </c>
      <c r="U149" s="195">
        <v>1</v>
      </c>
      <c r="V149" s="195">
        <f t="shared" si="207"/>
        <v>45</v>
      </c>
      <c r="W149" s="158"/>
      <c r="X149" s="58"/>
    </row>
    <row r="150" spans="1:25" s="27" customFormat="1">
      <c r="A150" s="97" t="s">
        <v>143</v>
      </c>
      <c r="B150" s="8" t="s">
        <v>158</v>
      </c>
      <c r="C150" s="9">
        <v>1</v>
      </c>
      <c r="D150" s="8" t="s">
        <v>141</v>
      </c>
      <c r="E150" s="14" t="s">
        <v>114</v>
      </c>
      <c r="F150" s="24">
        <v>5</v>
      </c>
      <c r="G150" s="11" t="s">
        <v>75</v>
      </c>
      <c r="H150" s="9"/>
      <c r="I150" s="9">
        <v>1</v>
      </c>
      <c r="J150" s="9">
        <v>10</v>
      </c>
      <c r="K150" s="9">
        <f>J150-I150+1</f>
        <v>10</v>
      </c>
      <c r="L150" s="9">
        <v>30</v>
      </c>
      <c r="M150" s="9"/>
      <c r="N150" s="12">
        <f t="shared" si="201"/>
        <v>3</v>
      </c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  <c r="T150" s="195">
        <v>62</v>
      </c>
      <c r="U150" s="195">
        <v>1.3</v>
      </c>
      <c r="V150" s="195">
        <f t="shared" si="207"/>
        <v>39</v>
      </c>
      <c r="W150" s="158"/>
      <c r="X150" s="56"/>
    </row>
    <row r="151" spans="1:25" s="27" customFormat="1">
      <c r="A151" s="97" t="s">
        <v>253</v>
      </c>
      <c r="B151" s="8" t="s">
        <v>157</v>
      </c>
      <c r="C151" s="9">
        <v>1</v>
      </c>
      <c r="D151" s="8" t="s">
        <v>141</v>
      </c>
      <c r="E151" s="14" t="s">
        <v>114</v>
      </c>
      <c r="F151" s="24">
        <v>5</v>
      </c>
      <c r="G151" s="11" t="s">
        <v>83</v>
      </c>
      <c r="H151" s="9"/>
      <c r="I151" s="9">
        <v>1</v>
      </c>
      <c r="J151" s="9">
        <v>10</v>
      </c>
      <c r="K151" s="9">
        <f t="shared" ref="K151" si="228">J151-I151+1</f>
        <v>10</v>
      </c>
      <c r="L151" s="9">
        <v>30</v>
      </c>
      <c r="M151" s="9"/>
      <c r="N151" s="12">
        <f t="shared" si="201"/>
        <v>3</v>
      </c>
      <c r="O151" s="13">
        <f t="shared" ref="O151" si="229">M151/6</f>
        <v>0</v>
      </c>
      <c r="P151" s="14"/>
      <c r="Q151" s="15">
        <f t="shared" ref="Q151" si="230">IF(K151=0,0,L151)</f>
        <v>30</v>
      </c>
      <c r="R151" s="16">
        <f t="shared" ref="R151" si="231">IF(K151=0,0,M151/1.5)</f>
        <v>0</v>
      </c>
      <c r="S151" s="15">
        <f t="shared" ref="S151" si="232">P151+Q151+R151</f>
        <v>30</v>
      </c>
      <c r="T151" s="195">
        <v>59</v>
      </c>
      <c r="U151" s="195">
        <v>1.2</v>
      </c>
      <c r="V151" s="195">
        <f t="shared" si="207"/>
        <v>36</v>
      </c>
      <c r="W151" s="158"/>
      <c r="X151" s="56"/>
    </row>
    <row r="152" spans="1:25" s="14" customFormat="1">
      <c r="A152" s="163"/>
      <c r="B152" s="8" t="s">
        <v>184</v>
      </c>
      <c r="C152" s="9">
        <v>1</v>
      </c>
      <c r="D152" s="8" t="s">
        <v>141</v>
      </c>
      <c r="E152" s="14" t="s">
        <v>114</v>
      </c>
      <c r="F152" s="9">
        <v>6</v>
      </c>
      <c r="G152" s="11" t="s">
        <v>72</v>
      </c>
      <c r="H152" s="9"/>
      <c r="I152" s="9">
        <v>1</v>
      </c>
      <c r="J152" s="9">
        <v>15</v>
      </c>
      <c r="K152" s="9">
        <f t="shared" ref="K152" si="233">J152-I152+1</f>
        <v>15</v>
      </c>
      <c r="L152" s="9">
        <v>30</v>
      </c>
      <c r="M152" s="9"/>
      <c r="N152" s="12"/>
      <c r="O152" s="13">
        <f t="shared" ref="O152" si="234">M152/6</f>
        <v>0</v>
      </c>
      <c r="Q152" s="15">
        <f t="shared" ref="Q152" si="235">IF(K152=0,0,L152)</f>
        <v>30</v>
      </c>
      <c r="R152" s="16">
        <f t="shared" ref="R152" si="236">IF(K152=0,0,M152/1.5)</f>
        <v>0</v>
      </c>
      <c r="S152" s="15">
        <f t="shared" ref="S152" si="237">P152+Q152+R152</f>
        <v>30</v>
      </c>
      <c r="T152" s="195">
        <v>60</v>
      </c>
      <c r="U152" s="195">
        <v>1.2</v>
      </c>
      <c r="V152" s="195">
        <f t="shared" si="207"/>
        <v>36</v>
      </c>
      <c r="W152" s="158"/>
      <c r="X152" s="164"/>
    </row>
    <row r="153" spans="1:25" s="14" customFormat="1">
      <c r="A153" s="7"/>
      <c r="B153" s="8" t="s">
        <v>175</v>
      </c>
      <c r="C153" s="9">
        <v>1</v>
      </c>
      <c r="D153" s="8" t="s">
        <v>141</v>
      </c>
      <c r="E153" s="14" t="s">
        <v>114</v>
      </c>
      <c r="F153" s="9">
        <v>6</v>
      </c>
      <c r="G153" s="11" t="s">
        <v>74</v>
      </c>
      <c r="H153" s="9"/>
      <c r="I153" s="9">
        <v>1</v>
      </c>
      <c r="J153" s="9">
        <v>15</v>
      </c>
      <c r="K153" s="9">
        <f t="shared" ref="K153" si="238">J153-I153+1</f>
        <v>15</v>
      </c>
      <c r="L153" s="9">
        <v>30</v>
      </c>
      <c r="M153" s="9"/>
      <c r="N153" s="12">
        <f>L153/K153</f>
        <v>2</v>
      </c>
      <c r="O153" s="13">
        <f t="shared" ref="O153" si="239">M153/6</f>
        <v>0</v>
      </c>
      <c r="Q153" s="15">
        <f t="shared" ref="Q153" si="240">IF(K153=0,0,L153)</f>
        <v>30</v>
      </c>
      <c r="R153" s="16">
        <f t="shared" ref="R153" si="241">IF(K153=0,0,M153/1.5)</f>
        <v>0</v>
      </c>
      <c r="S153" s="15">
        <f t="shared" ref="S153" si="242">P153+Q153+R153</f>
        <v>30</v>
      </c>
      <c r="T153" s="195">
        <v>61</v>
      </c>
      <c r="U153" s="195">
        <v>1.3</v>
      </c>
      <c r="V153" s="195">
        <f t="shared" si="207"/>
        <v>39</v>
      </c>
      <c r="W153" s="158"/>
      <c r="X153" s="164"/>
    </row>
    <row r="154" spans="1:25" s="14" customFormat="1">
      <c r="A154" s="7"/>
      <c r="B154" s="8" t="s">
        <v>209</v>
      </c>
      <c r="C154" s="9">
        <v>1</v>
      </c>
      <c r="D154" s="8" t="s">
        <v>141</v>
      </c>
      <c r="E154" s="14" t="s">
        <v>114</v>
      </c>
      <c r="F154" s="9">
        <v>6</v>
      </c>
      <c r="G154" s="11" t="s">
        <v>139</v>
      </c>
      <c r="H154" s="9"/>
      <c r="I154" s="9">
        <v>1</v>
      </c>
      <c r="J154" s="9">
        <v>15</v>
      </c>
      <c r="K154" s="9">
        <f>J154-I154+1</f>
        <v>15</v>
      </c>
      <c r="L154" s="9">
        <v>45</v>
      </c>
      <c r="M154" s="9"/>
      <c r="N154" s="12">
        <f>L154/K154</f>
        <v>3</v>
      </c>
      <c r="O154" s="13">
        <f>M154/6</f>
        <v>0</v>
      </c>
      <c r="Q154" s="15">
        <f>IF(K154=0,0,L154)</f>
        <v>45</v>
      </c>
      <c r="R154" s="16">
        <f>IF(K154=0,0,M154/1.5)</f>
        <v>0</v>
      </c>
      <c r="S154" s="15">
        <f>P154+Q154+R154</f>
        <v>45</v>
      </c>
      <c r="T154" s="195">
        <v>39</v>
      </c>
      <c r="U154" s="195">
        <v>1</v>
      </c>
      <c r="V154" s="195">
        <f t="shared" si="207"/>
        <v>45</v>
      </c>
      <c r="W154" s="158"/>
      <c r="X154" s="164"/>
    </row>
    <row r="155" spans="1:25" s="14" customFormat="1">
      <c r="A155" s="7"/>
      <c r="B155" s="8" t="s">
        <v>174</v>
      </c>
      <c r="C155" s="9">
        <v>1</v>
      </c>
      <c r="D155" s="8" t="s">
        <v>141</v>
      </c>
      <c r="E155" s="14" t="s">
        <v>114</v>
      </c>
      <c r="F155" s="9">
        <v>6</v>
      </c>
      <c r="G155" s="11" t="s">
        <v>369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Q155" s="15">
        <f>IF(K155=0,0,L155)</f>
        <v>30</v>
      </c>
      <c r="R155" s="16">
        <f>IF(K155=0,0,M155/1.5)</f>
        <v>0</v>
      </c>
      <c r="S155" s="15">
        <f>P155+Q155+R155</f>
        <v>30</v>
      </c>
      <c r="T155" s="195">
        <v>62</v>
      </c>
      <c r="U155" s="195">
        <v>1.3</v>
      </c>
      <c r="V155" s="195">
        <f t="shared" si="207"/>
        <v>39</v>
      </c>
      <c r="W155" s="158"/>
      <c r="X155" s="164"/>
    </row>
    <row r="156" spans="1:25" s="40" customFormat="1">
      <c r="A156" s="95"/>
      <c r="B156" s="38"/>
      <c r="C156" s="39"/>
      <c r="D156" s="38" t="s">
        <v>141</v>
      </c>
      <c r="E156" s="40" t="s">
        <v>432</v>
      </c>
      <c r="F156" s="39"/>
      <c r="G156" s="41"/>
      <c r="H156" s="39"/>
      <c r="I156" s="39"/>
      <c r="J156" s="39"/>
      <c r="K156" s="39"/>
      <c r="L156" s="39"/>
      <c r="M156" s="39"/>
      <c r="N156" s="42"/>
      <c r="O156" s="43"/>
      <c r="Q156" s="44"/>
      <c r="R156" s="96"/>
      <c r="S156" s="44"/>
      <c r="T156" s="195"/>
      <c r="U156" s="195"/>
      <c r="V156" s="195">
        <f>SUM(T143:T155)/20</f>
        <v>33</v>
      </c>
      <c r="W156" s="169"/>
      <c r="X156" s="216"/>
    </row>
    <row r="157" spans="1:25" s="14" customFormat="1">
      <c r="A157" s="7"/>
      <c r="B157" s="8"/>
      <c r="C157" s="9"/>
      <c r="D157" s="8" t="s">
        <v>141</v>
      </c>
      <c r="E157" s="14" t="s">
        <v>473</v>
      </c>
      <c r="F157" s="9"/>
      <c r="G157" s="11"/>
      <c r="H157" s="9"/>
      <c r="I157" s="9"/>
      <c r="J157" s="9"/>
      <c r="K157" s="9"/>
      <c r="L157" s="9"/>
      <c r="M157" s="9"/>
      <c r="N157" s="12"/>
      <c r="O157" s="13"/>
      <c r="Q157" s="15"/>
      <c r="R157" s="16"/>
      <c r="S157" s="15"/>
      <c r="T157" s="222"/>
      <c r="U157" s="222"/>
      <c r="V157" s="222">
        <v>40.5</v>
      </c>
      <c r="W157" s="158"/>
      <c r="X157" s="164"/>
    </row>
    <row r="158" spans="1:25" s="83" customFormat="1">
      <c r="A158" s="250"/>
      <c r="B158" s="238" t="s">
        <v>310</v>
      </c>
      <c r="C158" s="239">
        <v>2</v>
      </c>
      <c r="D158" s="238" t="s">
        <v>141</v>
      </c>
      <c r="E158" s="240" t="s">
        <v>55</v>
      </c>
      <c r="F158" s="241">
        <v>2</v>
      </c>
      <c r="G158" s="241" t="s">
        <v>75</v>
      </c>
      <c r="H158" s="239"/>
      <c r="I158" s="239">
        <v>27</v>
      </c>
      <c r="J158" s="239">
        <v>36</v>
      </c>
      <c r="K158" s="239">
        <f>J158-I158+1</f>
        <v>10</v>
      </c>
      <c r="L158" s="239">
        <v>30</v>
      </c>
      <c r="M158" s="239"/>
      <c r="N158" s="242">
        <f>L158/K158</f>
        <v>3</v>
      </c>
      <c r="O158" s="243">
        <f>M158/5</f>
        <v>0</v>
      </c>
      <c r="P158" s="240"/>
      <c r="Q158" s="244">
        <f>IF(K158=0,0,L158)</f>
        <v>30</v>
      </c>
      <c r="R158" s="245">
        <f>IF(K158=0,0,M158/1.5)</f>
        <v>0</v>
      </c>
      <c r="S158" s="244">
        <f>P158+Q158+R158</f>
        <v>30</v>
      </c>
      <c r="T158" s="244">
        <v>59</v>
      </c>
      <c r="U158" s="244">
        <v>1.2</v>
      </c>
      <c r="V158" s="244">
        <f t="shared" ref="V158:V159" si="243">U158*S158</f>
        <v>36</v>
      </c>
      <c r="W158" s="224"/>
      <c r="X158" s="214"/>
    </row>
    <row r="159" spans="1:25" s="83" customFormat="1">
      <c r="A159" s="250"/>
      <c r="B159" s="238" t="s">
        <v>381</v>
      </c>
      <c r="C159" s="239">
        <v>2</v>
      </c>
      <c r="D159" s="238" t="s">
        <v>141</v>
      </c>
      <c r="E159" s="240" t="s">
        <v>55</v>
      </c>
      <c r="F159" s="241">
        <v>2</v>
      </c>
      <c r="G159" s="241" t="s">
        <v>83</v>
      </c>
      <c r="H159" s="239"/>
      <c r="I159" s="239">
        <v>27</v>
      </c>
      <c r="J159" s="239">
        <v>36</v>
      </c>
      <c r="K159" s="239">
        <f>J159-I159+1</f>
        <v>10</v>
      </c>
      <c r="L159" s="239">
        <v>30</v>
      </c>
      <c r="M159" s="239"/>
      <c r="N159" s="242">
        <f>L159/K159</f>
        <v>3</v>
      </c>
      <c r="O159" s="243">
        <f>M159/5</f>
        <v>0</v>
      </c>
      <c r="P159" s="240"/>
      <c r="Q159" s="244">
        <f>IF(K159=0,0,L159)</f>
        <v>30</v>
      </c>
      <c r="R159" s="245">
        <f>IF(K159=0,0,M159/1.5)</f>
        <v>0</v>
      </c>
      <c r="S159" s="244">
        <f>P159+Q159+R159</f>
        <v>30</v>
      </c>
      <c r="T159" s="244">
        <v>42</v>
      </c>
      <c r="U159" s="244">
        <v>1.2</v>
      </c>
      <c r="V159" s="244">
        <f t="shared" si="243"/>
        <v>36</v>
      </c>
      <c r="W159" s="224"/>
      <c r="X159" s="214"/>
    </row>
    <row r="160" spans="1:25" s="204" customFormat="1" ht="25.5">
      <c r="A160" s="199" t="s">
        <v>15</v>
      </c>
      <c r="B160" s="199" t="s">
        <v>16</v>
      </c>
      <c r="C160" s="200" t="s">
        <v>149</v>
      </c>
      <c r="D160" s="199" t="s">
        <v>17</v>
      </c>
      <c r="E160" s="199" t="s">
        <v>18</v>
      </c>
      <c r="F160" s="199" t="s">
        <v>19</v>
      </c>
      <c r="G160" s="199" t="s">
        <v>20</v>
      </c>
      <c r="H160" s="200" t="s">
        <v>1</v>
      </c>
      <c r="I160" s="199" t="s">
        <v>21</v>
      </c>
      <c r="J160" s="199" t="s">
        <v>22</v>
      </c>
      <c r="K160" s="200" t="s">
        <v>2</v>
      </c>
      <c r="L160" s="199" t="s">
        <v>33</v>
      </c>
      <c r="M160" s="199" t="s">
        <v>34</v>
      </c>
      <c r="N160" s="201" t="s">
        <v>3</v>
      </c>
      <c r="O160" s="201" t="s">
        <v>4</v>
      </c>
      <c r="P160" s="200" t="s">
        <v>32</v>
      </c>
      <c r="Q160" s="199" t="s">
        <v>5</v>
      </c>
      <c r="R160" s="199" t="s">
        <v>6</v>
      </c>
      <c r="S160" s="202" t="s">
        <v>418</v>
      </c>
      <c r="T160" s="194" t="s">
        <v>416</v>
      </c>
      <c r="U160" s="194" t="s">
        <v>419</v>
      </c>
      <c r="V160" s="194" t="s">
        <v>420</v>
      </c>
      <c r="W160" s="203" t="s">
        <v>429</v>
      </c>
      <c r="X160" s="218" t="s">
        <v>438</v>
      </c>
      <c r="Y160" s="217" t="s">
        <v>439</v>
      </c>
    </row>
    <row r="161" spans="1:25" s="27" customFormat="1">
      <c r="A161" s="97" t="s">
        <v>253</v>
      </c>
      <c r="B161" s="8" t="s">
        <v>180</v>
      </c>
      <c r="C161" s="9">
        <v>1</v>
      </c>
      <c r="D161" s="8" t="s">
        <v>49</v>
      </c>
      <c r="E161" s="14" t="s">
        <v>97</v>
      </c>
      <c r="F161" s="24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" si="244">J161-I161+1</f>
        <v>10</v>
      </c>
      <c r="L161" s="9">
        <v>30</v>
      </c>
      <c r="M161" s="9"/>
      <c r="N161" s="12">
        <f t="shared" ref="N161" si="245">L161/K161</f>
        <v>3</v>
      </c>
      <c r="O161" s="13">
        <f t="shared" ref="O161" si="246">M161/6</f>
        <v>0</v>
      </c>
      <c r="P161" s="14"/>
      <c r="Q161" s="15">
        <f t="shared" ref="Q161" si="247">IF(K161=0,0,L161)</f>
        <v>30</v>
      </c>
      <c r="R161" s="16">
        <f t="shared" ref="R161" si="248">IF(K161=0,0,M161/1.5)</f>
        <v>0</v>
      </c>
      <c r="S161" s="15">
        <f t="shared" ref="S161" si="249">P161+Q161+R161</f>
        <v>30</v>
      </c>
      <c r="T161" s="195">
        <v>56</v>
      </c>
      <c r="U161" s="195">
        <v>1.2</v>
      </c>
      <c r="V161" s="195">
        <f>U161*S161</f>
        <v>36</v>
      </c>
      <c r="W161" s="158">
        <f>SUM(V161:V174)</f>
        <v>533.65</v>
      </c>
      <c r="X161" s="219">
        <f>SUM(V161:V177)</f>
        <v>646.15</v>
      </c>
      <c r="Y161" s="221">
        <f>X161-446</f>
        <v>200.14999999999998</v>
      </c>
    </row>
    <row r="162" spans="1:25" s="28" customFormat="1">
      <c r="A162" s="7" t="s">
        <v>250</v>
      </c>
      <c r="B162" s="8" t="s">
        <v>153</v>
      </c>
      <c r="C162" s="9">
        <v>1</v>
      </c>
      <c r="D162" s="8" t="s">
        <v>49</v>
      </c>
      <c r="E162" s="14" t="s">
        <v>97</v>
      </c>
      <c r="F162" s="24">
        <v>2</v>
      </c>
      <c r="G162" s="11" t="s">
        <v>83</v>
      </c>
      <c r="H162" s="9"/>
      <c r="I162" s="9">
        <v>1</v>
      </c>
      <c r="J162" s="9">
        <v>10</v>
      </c>
      <c r="K162" s="9">
        <f>J162-I162+1</f>
        <v>10</v>
      </c>
      <c r="L162" s="9">
        <v>30</v>
      </c>
      <c r="M162" s="9"/>
      <c r="N162" s="12">
        <f>L162/K162</f>
        <v>3</v>
      </c>
      <c r="O162" s="13">
        <f>M162/6</f>
        <v>0</v>
      </c>
      <c r="P162" s="14"/>
      <c r="Q162" s="15">
        <f>IF(K162=0,0,L162)</f>
        <v>30</v>
      </c>
      <c r="R162" s="16">
        <f>IF(K162=0,0,M162/1.5)</f>
        <v>0</v>
      </c>
      <c r="S162" s="15">
        <f>P162+Q162+R162</f>
        <v>30</v>
      </c>
      <c r="T162" s="195">
        <v>22</v>
      </c>
      <c r="U162" s="195">
        <v>1.1000000000000001</v>
      </c>
      <c r="V162" s="195">
        <f t="shared" ref="V162:V173" si="250">U162*S162</f>
        <v>33</v>
      </c>
      <c r="W162" s="158"/>
      <c r="X162" s="58"/>
    </row>
    <row r="163" spans="1:25" s="27" customFormat="1">
      <c r="A163" s="97" t="s">
        <v>253</v>
      </c>
      <c r="B163" s="8" t="s">
        <v>178</v>
      </c>
      <c r="C163" s="9">
        <v>1</v>
      </c>
      <c r="D163" s="8" t="s">
        <v>49</v>
      </c>
      <c r="E163" s="14" t="s">
        <v>97</v>
      </c>
      <c r="F163" s="24">
        <v>3</v>
      </c>
      <c r="G163" s="11" t="s">
        <v>75</v>
      </c>
      <c r="H163" s="9"/>
      <c r="I163" s="9">
        <v>1</v>
      </c>
      <c r="J163" s="9">
        <v>10</v>
      </c>
      <c r="K163" s="9">
        <f t="shared" ref="K163" si="251">J163-I163+1</f>
        <v>10</v>
      </c>
      <c r="L163" s="9">
        <v>30</v>
      </c>
      <c r="M163" s="9"/>
      <c r="N163" s="12">
        <f t="shared" ref="N163" si="252">L163/K163</f>
        <v>3</v>
      </c>
      <c r="O163" s="13">
        <f t="shared" ref="O163" si="253">M163/6</f>
        <v>0</v>
      </c>
      <c r="P163" s="14"/>
      <c r="Q163" s="15">
        <f t="shared" ref="Q163" si="254">IF(K163=0,0,L163)</f>
        <v>30</v>
      </c>
      <c r="R163" s="16">
        <f t="shared" ref="R163" si="255">IF(K163=0,0,M163/1.5)</f>
        <v>0</v>
      </c>
      <c r="S163" s="15">
        <f t="shared" ref="S163" si="256">P163+Q163+R163</f>
        <v>30</v>
      </c>
      <c r="T163" s="195">
        <v>57</v>
      </c>
      <c r="U163" s="195">
        <v>1.2</v>
      </c>
      <c r="V163" s="195">
        <f t="shared" si="250"/>
        <v>36</v>
      </c>
      <c r="W163" s="158"/>
      <c r="X163" s="56"/>
    </row>
    <row r="164" spans="1:25" s="27" customFormat="1">
      <c r="A164" s="97" t="s">
        <v>143</v>
      </c>
      <c r="B164" s="8" t="s">
        <v>179</v>
      </c>
      <c r="C164" s="9">
        <v>1</v>
      </c>
      <c r="D164" s="8" t="s">
        <v>49</v>
      </c>
      <c r="E164" s="14" t="s">
        <v>97</v>
      </c>
      <c r="F164" s="24">
        <v>3</v>
      </c>
      <c r="G164" s="11" t="s">
        <v>83</v>
      </c>
      <c r="H164" s="9"/>
      <c r="I164" s="9">
        <v>1</v>
      </c>
      <c r="J164" s="9">
        <v>10</v>
      </c>
      <c r="K164" s="9">
        <f t="shared" ref="K164" si="257">J164-I164+1</f>
        <v>10</v>
      </c>
      <c r="L164" s="9">
        <v>30</v>
      </c>
      <c r="M164" s="9"/>
      <c r="N164" s="12">
        <f t="shared" ref="N164" si="258">L164/K164</f>
        <v>3</v>
      </c>
      <c r="O164" s="13">
        <f t="shared" ref="O164" si="259">M164/6</f>
        <v>0</v>
      </c>
      <c r="P164" s="14"/>
      <c r="Q164" s="15">
        <f t="shared" ref="Q164" si="260">IF(K164=0,0,L164)</f>
        <v>30</v>
      </c>
      <c r="R164" s="16">
        <f t="shared" ref="R164" si="261">IF(K164=0,0,M164/1.5)</f>
        <v>0</v>
      </c>
      <c r="S164" s="15">
        <f t="shared" ref="S164" si="262">P164+Q164+R164</f>
        <v>30</v>
      </c>
      <c r="T164" s="195">
        <v>59</v>
      </c>
      <c r="U164" s="195">
        <v>1.2</v>
      </c>
      <c r="V164" s="195">
        <f t="shared" si="250"/>
        <v>36</v>
      </c>
      <c r="W164" s="158"/>
      <c r="X164" s="56"/>
    </row>
    <row r="165" spans="1:25" s="28" customFormat="1">
      <c r="A165" s="7" t="s">
        <v>250</v>
      </c>
      <c r="B165" s="8" t="s">
        <v>154</v>
      </c>
      <c r="C165" s="9">
        <v>1</v>
      </c>
      <c r="D165" s="8" t="s">
        <v>49</v>
      </c>
      <c r="E165" s="14" t="s">
        <v>97</v>
      </c>
      <c r="F165" s="24">
        <v>4</v>
      </c>
      <c r="G165" s="11" t="s">
        <v>75</v>
      </c>
      <c r="H165" s="9"/>
      <c r="I165" s="9">
        <v>1</v>
      </c>
      <c r="J165" s="9">
        <v>10</v>
      </c>
      <c r="K165" s="9">
        <f t="shared" ref="K165" si="263">J165-I165+1</f>
        <v>10</v>
      </c>
      <c r="L165" s="9">
        <v>30</v>
      </c>
      <c r="M165" s="9"/>
      <c r="N165" s="12">
        <f>L165/K165</f>
        <v>3</v>
      </c>
      <c r="O165" s="13">
        <f t="shared" ref="O165" si="264">M165/6</f>
        <v>0</v>
      </c>
      <c r="P165" s="14"/>
      <c r="Q165" s="15">
        <f t="shared" ref="Q165" si="265">IF(K165=0,0,L165)</f>
        <v>30</v>
      </c>
      <c r="R165" s="16">
        <f t="shared" ref="R165" si="266">IF(K165=0,0,M165/1.5)</f>
        <v>0</v>
      </c>
      <c r="S165" s="15">
        <f t="shared" ref="S165" si="267">P165+Q165+R165</f>
        <v>30</v>
      </c>
      <c r="T165" s="195">
        <v>37</v>
      </c>
      <c r="U165" s="195">
        <v>1.1000000000000001</v>
      </c>
      <c r="V165" s="195">
        <f t="shared" si="250"/>
        <v>33</v>
      </c>
      <c r="W165" s="158"/>
      <c r="X165" s="58"/>
    </row>
    <row r="166" spans="1:25" s="28" customFormat="1">
      <c r="A166" s="7" t="s">
        <v>251</v>
      </c>
      <c r="B166" s="8" t="s">
        <v>155</v>
      </c>
      <c r="C166" s="9">
        <v>1</v>
      </c>
      <c r="D166" s="8" t="s">
        <v>49</v>
      </c>
      <c r="E166" s="14" t="s">
        <v>97</v>
      </c>
      <c r="F166" s="24">
        <v>4</v>
      </c>
      <c r="G166" s="11" t="s">
        <v>83</v>
      </c>
      <c r="H166" s="9"/>
      <c r="I166" s="9">
        <v>1</v>
      </c>
      <c r="J166" s="9">
        <v>10</v>
      </c>
      <c r="K166" s="9">
        <f>J166-I166+1</f>
        <v>10</v>
      </c>
      <c r="L166" s="9">
        <v>30</v>
      </c>
      <c r="M166" s="9"/>
      <c r="N166" s="12">
        <f>L166/K166</f>
        <v>3</v>
      </c>
      <c r="O166" s="13">
        <f>M166/6</f>
        <v>0</v>
      </c>
      <c r="P166" s="14"/>
      <c r="Q166" s="15">
        <f>IF(K166=0,0,L166)</f>
        <v>30</v>
      </c>
      <c r="R166" s="16">
        <f>IF(K166=0,0,M166/1.5)</f>
        <v>0</v>
      </c>
      <c r="S166" s="15">
        <f>P166+Q166+R166</f>
        <v>30</v>
      </c>
      <c r="T166" s="195">
        <v>23</v>
      </c>
      <c r="U166" s="195">
        <v>1.1000000000000001</v>
      </c>
      <c r="V166" s="195">
        <f t="shared" si="250"/>
        <v>33</v>
      </c>
      <c r="W166" s="158"/>
      <c r="X166" s="58"/>
    </row>
    <row r="167" spans="1:25" s="28" customFormat="1">
      <c r="A167" s="7" t="s">
        <v>250</v>
      </c>
      <c r="B167" s="8" t="s">
        <v>156</v>
      </c>
      <c r="C167" s="9">
        <v>1</v>
      </c>
      <c r="D167" s="8" t="s">
        <v>49</v>
      </c>
      <c r="E167" s="14" t="s">
        <v>97</v>
      </c>
      <c r="F167" s="24">
        <v>4</v>
      </c>
      <c r="G167" s="11" t="s">
        <v>139</v>
      </c>
      <c r="H167" s="9"/>
      <c r="I167" s="9">
        <v>1</v>
      </c>
      <c r="J167" s="9">
        <v>10</v>
      </c>
      <c r="K167" s="9">
        <f t="shared" ref="K167" si="268">J167-I167+1</f>
        <v>10</v>
      </c>
      <c r="L167" s="9">
        <v>30</v>
      </c>
      <c r="M167" s="9"/>
      <c r="N167" s="12">
        <f>L167/K167</f>
        <v>3</v>
      </c>
      <c r="O167" s="13">
        <f t="shared" ref="O167" si="269">M167/6</f>
        <v>0</v>
      </c>
      <c r="P167" s="14"/>
      <c r="Q167" s="15">
        <f t="shared" ref="Q167" si="270">IF(K167=0,0,L167)</f>
        <v>30</v>
      </c>
      <c r="R167" s="16">
        <f t="shared" ref="R167" si="271">IF(K167=0,0,M167/1.5)</f>
        <v>0</v>
      </c>
      <c r="S167" s="15">
        <f t="shared" ref="S167" si="272">P167+Q167+R167</f>
        <v>30</v>
      </c>
      <c r="T167" s="195">
        <v>33</v>
      </c>
      <c r="U167" s="195">
        <v>1.1000000000000001</v>
      </c>
      <c r="V167" s="195">
        <f t="shared" si="250"/>
        <v>33</v>
      </c>
      <c r="W167" s="158"/>
      <c r="X167" s="58"/>
    </row>
    <row r="168" spans="1:25" s="27" customFormat="1">
      <c r="A168" s="97" t="s">
        <v>253</v>
      </c>
      <c r="B168" s="8" t="s">
        <v>157</v>
      </c>
      <c r="C168" s="9">
        <v>1</v>
      </c>
      <c r="D168" s="8" t="s">
        <v>49</v>
      </c>
      <c r="E168" s="14" t="s">
        <v>97</v>
      </c>
      <c r="F168" s="24">
        <v>5</v>
      </c>
      <c r="G168" s="11" t="s">
        <v>75</v>
      </c>
      <c r="H168" s="9"/>
      <c r="I168" s="9">
        <v>1</v>
      </c>
      <c r="J168" s="9">
        <v>10</v>
      </c>
      <c r="K168" s="9">
        <f t="shared" ref="K168" si="273">J168-I168+1</f>
        <v>10</v>
      </c>
      <c r="L168" s="9">
        <v>30</v>
      </c>
      <c r="M168" s="9"/>
      <c r="N168" s="12">
        <f t="shared" ref="N168" si="274">L168/K168</f>
        <v>3</v>
      </c>
      <c r="O168" s="13">
        <f t="shared" ref="O168" si="275">M168/6</f>
        <v>0</v>
      </c>
      <c r="P168" s="14"/>
      <c r="Q168" s="15">
        <f t="shared" ref="Q168" si="276">IF(K168=0,0,L168)</f>
        <v>30</v>
      </c>
      <c r="R168" s="16">
        <f t="shared" ref="R168" si="277">IF(K168=0,0,M168/1.5)</f>
        <v>0</v>
      </c>
      <c r="S168" s="15">
        <f t="shared" ref="S168" si="278">P168+Q168+R168</f>
        <v>30</v>
      </c>
      <c r="T168" s="195">
        <v>59</v>
      </c>
      <c r="U168" s="195">
        <v>1.2</v>
      </c>
      <c r="V168" s="195">
        <f t="shared" si="250"/>
        <v>36</v>
      </c>
      <c r="W168" s="158"/>
      <c r="X168" s="56"/>
    </row>
    <row r="169" spans="1:25" s="27" customFormat="1">
      <c r="A169" s="97" t="s">
        <v>143</v>
      </c>
      <c r="B169" s="8" t="s">
        <v>158</v>
      </c>
      <c r="C169" s="9">
        <v>1</v>
      </c>
      <c r="D169" s="8" t="s">
        <v>49</v>
      </c>
      <c r="E169" s="14" t="s">
        <v>97</v>
      </c>
      <c r="F169" s="24">
        <v>5</v>
      </c>
      <c r="G169" s="11" t="s">
        <v>83</v>
      </c>
      <c r="H169" s="9"/>
      <c r="I169" s="9">
        <v>1</v>
      </c>
      <c r="J169" s="9">
        <v>10</v>
      </c>
      <c r="K169" s="9">
        <f t="shared" ref="K169" si="279">J169-I169+1</f>
        <v>10</v>
      </c>
      <c r="L169" s="9">
        <v>30</v>
      </c>
      <c r="M169" s="9"/>
      <c r="N169" s="12">
        <f t="shared" ref="N169" si="280">L169/K169</f>
        <v>3</v>
      </c>
      <c r="O169" s="13">
        <f t="shared" ref="O169" si="281">M169/6</f>
        <v>0</v>
      </c>
      <c r="P169" s="14"/>
      <c r="Q169" s="15">
        <f t="shared" ref="Q169" si="282">IF(K169=0,0,L169)</f>
        <v>30</v>
      </c>
      <c r="R169" s="16">
        <f t="shared" ref="R169" si="283">IF(K169=0,0,M169/1.5)</f>
        <v>0</v>
      </c>
      <c r="S169" s="15">
        <f t="shared" ref="S169" si="284">P169+Q169+R169</f>
        <v>30</v>
      </c>
      <c r="T169" s="195">
        <v>62</v>
      </c>
      <c r="U169" s="195">
        <v>1.3</v>
      </c>
      <c r="V169" s="195">
        <f t="shared" si="250"/>
        <v>39</v>
      </c>
      <c r="W169" s="158"/>
      <c r="X169" s="56"/>
    </row>
    <row r="170" spans="1:25" s="27" customFormat="1">
      <c r="A170" s="7"/>
      <c r="B170" s="8" t="s">
        <v>183</v>
      </c>
      <c r="C170" s="9">
        <v>1</v>
      </c>
      <c r="D170" s="8" t="s">
        <v>49</v>
      </c>
      <c r="E170" s="14" t="s">
        <v>97</v>
      </c>
      <c r="F170" s="24">
        <v>5</v>
      </c>
      <c r="G170" s="11" t="s">
        <v>102</v>
      </c>
      <c r="H170" s="9"/>
      <c r="I170" s="9">
        <v>1</v>
      </c>
      <c r="J170" s="9">
        <v>10</v>
      </c>
      <c r="K170" s="9">
        <f t="shared" ref="K170" si="285">J170-I170+1</f>
        <v>10</v>
      </c>
      <c r="L170" s="9">
        <v>30</v>
      </c>
      <c r="M170" s="9"/>
      <c r="N170" s="12">
        <f t="shared" ref="N170:N172" si="286">L170/K170</f>
        <v>3</v>
      </c>
      <c r="O170" s="13">
        <f t="shared" ref="O170" si="287">M170/6</f>
        <v>0</v>
      </c>
      <c r="P170" s="14"/>
      <c r="Q170" s="15">
        <f t="shared" ref="Q170" si="288">IF(K170=0,0,L170)</f>
        <v>30</v>
      </c>
      <c r="R170" s="16">
        <f t="shared" ref="R170" si="289">IF(K170=0,0,M170/1.5)</f>
        <v>0</v>
      </c>
      <c r="S170" s="15">
        <f t="shared" ref="S170" si="290">P170+Q170+R170</f>
        <v>30</v>
      </c>
      <c r="T170" s="195">
        <v>60</v>
      </c>
      <c r="U170" s="195">
        <v>1.2</v>
      </c>
      <c r="V170" s="195">
        <f t="shared" si="250"/>
        <v>36</v>
      </c>
      <c r="W170" s="158"/>
      <c r="X170" s="56"/>
    </row>
    <row r="171" spans="1:25" s="27" customFormat="1">
      <c r="A171" s="7"/>
      <c r="B171" s="8" t="s">
        <v>181</v>
      </c>
      <c r="C171" s="9">
        <v>1</v>
      </c>
      <c r="D171" s="8" t="s">
        <v>49</v>
      </c>
      <c r="E171" s="14" t="s">
        <v>97</v>
      </c>
      <c r="F171" s="24">
        <v>7</v>
      </c>
      <c r="G171" s="11" t="s">
        <v>73</v>
      </c>
      <c r="H171" s="9"/>
      <c r="I171" s="9">
        <v>1</v>
      </c>
      <c r="J171" s="9">
        <v>10</v>
      </c>
      <c r="K171" s="9">
        <f t="shared" ref="K171" si="291">J171-I171+1</f>
        <v>10</v>
      </c>
      <c r="L171" s="9">
        <v>30</v>
      </c>
      <c r="M171" s="9"/>
      <c r="N171" s="12">
        <f t="shared" si="286"/>
        <v>3</v>
      </c>
      <c r="O171" s="13">
        <f t="shared" ref="O171" si="292">M171/6</f>
        <v>0</v>
      </c>
      <c r="P171" s="14"/>
      <c r="Q171" s="15">
        <f t="shared" ref="Q171" si="293">IF(K171=0,0,L171)</f>
        <v>30</v>
      </c>
      <c r="R171" s="16">
        <f t="shared" ref="R171" si="294">IF(K171=0,0,M171/1.5)</f>
        <v>0</v>
      </c>
      <c r="S171" s="15">
        <f t="shared" ref="S171" si="295">P171+Q171+R171</f>
        <v>30</v>
      </c>
      <c r="T171" s="195">
        <v>61</v>
      </c>
      <c r="U171" s="195">
        <v>1.3</v>
      </c>
      <c r="V171" s="195">
        <f t="shared" si="250"/>
        <v>39</v>
      </c>
      <c r="W171" s="158"/>
      <c r="X171" s="56"/>
    </row>
    <row r="172" spans="1:25" s="27" customFormat="1">
      <c r="A172" s="7"/>
      <c r="B172" s="8" t="s">
        <v>182</v>
      </c>
      <c r="C172" s="9">
        <v>1</v>
      </c>
      <c r="D172" s="8" t="s">
        <v>49</v>
      </c>
      <c r="E172" s="14" t="s">
        <v>97</v>
      </c>
      <c r="F172" s="24">
        <v>7</v>
      </c>
      <c r="G172" s="11" t="s">
        <v>72</v>
      </c>
      <c r="H172" s="9"/>
      <c r="I172" s="9">
        <v>1</v>
      </c>
      <c r="J172" s="9">
        <v>10</v>
      </c>
      <c r="K172" s="9">
        <f t="shared" ref="K172" si="296">J172-I172+1</f>
        <v>10</v>
      </c>
      <c r="L172" s="9">
        <v>30</v>
      </c>
      <c r="M172" s="9"/>
      <c r="N172" s="12">
        <f t="shared" si="286"/>
        <v>3</v>
      </c>
      <c r="O172" s="13">
        <f t="shared" ref="O172" si="297">M172/6</f>
        <v>0</v>
      </c>
      <c r="P172" s="14"/>
      <c r="Q172" s="15">
        <f t="shared" ref="Q172" si="298">IF(K172=0,0,L172)</f>
        <v>30</v>
      </c>
      <c r="R172" s="16">
        <f t="shared" ref="R172" si="299">IF(K172=0,0,M172/1.5)</f>
        <v>0</v>
      </c>
      <c r="S172" s="15">
        <f t="shared" ref="S172" si="300">P172+Q172+R172</f>
        <v>30</v>
      </c>
      <c r="T172" s="195">
        <v>61</v>
      </c>
      <c r="U172" s="195">
        <v>1.3</v>
      </c>
      <c r="V172" s="195">
        <f t="shared" si="250"/>
        <v>39</v>
      </c>
      <c r="W172" s="158"/>
      <c r="X172" s="56"/>
    </row>
    <row r="173" spans="1:25" s="48" customFormat="1">
      <c r="A173" s="45" t="s">
        <v>336</v>
      </c>
      <c r="B173" s="46" t="s">
        <v>330</v>
      </c>
      <c r="C173" s="47">
        <v>1</v>
      </c>
      <c r="D173" s="46" t="s">
        <v>49</v>
      </c>
      <c r="E173" s="48" t="s">
        <v>55</v>
      </c>
      <c r="F173" s="49">
        <v>6</v>
      </c>
      <c r="G173" s="49" t="s">
        <v>282</v>
      </c>
      <c r="H173" s="47"/>
      <c r="I173" s="47">
        <v>5</v>
      </c>
      <c r="J173" s="47">
        <v>23</v>
      </c>
      <c r="K173" s="47">
        <f>J173-I173+1</f>
        <v>19</v>
      </c>
      <c r="L173" s="47">
        <v>60</v>
      </c>
      <c r="M173" s="47"/>
      <c r="N173" s="50">
        <f>L173/K173</f>
        <v>3.1578947368421053</v>
      </c>
      <c r="O173" s="51">
        <f>M173/5</f>
        <v>0</v>
      </c>
      <c r="Q173" s="52">
        <f>IF(K173=0,0,L173)</f>
        <v>60</v>
      </c>
      <c r="R173" s="90">
        <f>IF(K173=0,0,M173/1.5)</f>
        <v>0</v>
      </c>
      <c r="S173" s="52">
        <f>P173+Q173+R173</f>
        <v>60</v>
      </c>
      <c r="T173" s="195">
        <v>63</v>
      </c>
      <c r="U173" s="195">
        <v>1.2</v>
      </c>
      <c r="V173" s="195">
        <f t="shared" si="250"/>
        <v>72</v>
      </c>
      <c r="W173" s="160"/>
      <c r="X173" s="86"/>
    </row>
    <row r="174" spans="1:25" s="40" customFormat="1">
      <c r="A174" s="95"/>
      <c r="B174" s="38"/>
      <c r="C174" s="39"/>
      <c r="D174" s="38" t="s">
        <v>49</v>
      </c>
      <c r="E174" s="40" t="s">
        <v>431</v>
      </c>
      <c r="F174" s="41"/>
      <c r="G174" s="41"/>
      <c r="H174" s="39"/>
      <c r="I174" s="39"/>
      <c r="J174" s="39"/>
      <c r="K174" s="39"/>
      <c r="L174" s="39"/>
      <c r="M174" s="39"/>
      <c r="N174" s="42"/>
      <c r="O174" s="43"/>
      <c r="Q174" s="44"/>
      <c r="R174" s="96"/>
      <c r="S174" s="44"/>
      <c r="T174" s="196"/>
      <c r="U174" s="196"/>
      <c r="V174" s="196">
        <f>SUM(T161:T173)/20</f>
        <v>32.65</v>
      </c>
      <c r="W174" s="169"/>
      <c r="X174" s="216"/>
    </row>
    <row r="175" spans="1:25" s="48" customFormat="1">
      <c r="A175" s="45"/>
      <c r="B175" s="46"/>
      <c r="C175" s="47"/>
      <c r="D175" s="46" t="s">
        <v>49</v>
      </c>
      <c r="E175" s="48" t="s">
        <v>473</v>
      </c>
      <c r="F175" s="49"/>
      <c r="G175" s="49"/>
      <c r="H175" s="47"/>
      <c r="I175" s="47"/>
      <c r="J175" s="47"/>
      <c r="K175" s="47"/>
      <c r="L175" s="47"/>
      <c r="M175" s="47"/>
      <c r="N175" s="50"/>
      <c r="O175" s="51"/>
      <c r="Q175" s="52"/>
      <c r="R175" s="90"/>
      <c r="S175" s="52"/>
      <c r="T175" s="196"/>
      <c r="U175" s="196"/>
      <c r="V175" s="196">
        <v>40.5</v>
      </c>
      <c r="W175" s="160"/>
      <c r="X175" s="86"/>
    </row>
    <row r="176" spans="1:25" s="83" customFormat="1">
      <c r="A176" s="250"/>
      <c r="B176" s="238" t="s">
        <v>307</v>
      </c>
      <c r="C176" s="239">
        <v>1</v>
      </c>
      <c r="D176" s="238" t="s">
        <v>49</v>
      </c>
      <c r="E176" s="240" t="s">
        <v>55</v>
      </c>
      <c r="F176" s="241">
        <v>2</v>
      </c>
      <c r="G176" s="241" t="s">
        <v>75</v>
      </c>
      <c r="H176" s="239"/>
      <c r="I176" s="239">
        <v>27</v>
      </c>
      <c r="J176" s="239">
        <v>36</v>
      </c>
      <c r="K176" s="239">
        <f>J176-I176+1</f>
        <v>10</v>
      </c>
      <c r="L176" s="239">
        <v>30</v>
      </c>
      <c r="M176" s="239"/>
      <c r="N176" s="242">
        <f>L176/K176</f>
        <v>3</v>
      </c>
      <c r="O176" s="243">
        <f>M176/5</f>
        <v>0</v>
      </c>
      <c r="P176" s="240"/>
      <c r="Q176" s="244">
        <f>IF(K176=0,0,L176)</f>
        <v>30</v>
      </c>
      <c r="R176" s="245">
        <f>IF(K176=0,0,M176/1.5)</f>
        <v>0</v>
      </c>
      <c r="S176" s="244">
        <f>P176+Q176+R176</f>
        <v>30</v>
      </c>
      <c r="T176" s="244">
        <v>58</v>
      </c>
      <c r="U176" s="244">
        <v>1.2</v>
      </c>
      <c r="V176" s="244">
        <f t="shared" ref="V176" si="301">U176*S176</f>
        <v>36</v>
      </c>
      <c r="W176" s="224"/>
      <c r="X176" s="214"/>
    </row>
    <row r="177" spans="1:25" s="83" customFormat="1">
      <c r="A177" s="250"/>
      <c r="B177" s="238" t="s">
        <v>308</v>
      </c>
      <c r="C177" s="239">
        <v>1</v>
      </c>
      <c r="D177" s="238" t="s">
        <v>49</v>
      </c>
      <c r="E177" s="240" t="s">
        <v>55</v>
      </c>
      <c r="F177" s="241">
        <v>2</v>
      </c>
      <c r="G177" s="241" t="s">
        <v>83</v>
      </c>
      <c r="H177" s="239"/>
      <c r="I177" s="239">
        <v>27</v>
      </c>
      <c r="J177" s="239">
        <v>36</v>
      </c>
      <c r="K177" s="239">
        <f>J177-I177+1</f>
        <v>10</v>
      </c>
      <c r="L177" s="239">
        <v>30</v>
      </c>
      <c r="M177" s="239"/>
      <c r="N177" s="242">
        <f>L177/K177</f>
        <v>3</v>
      </c>
      <c r="O177" s="243">
        <f>M177/5</f>
        <v>0</v>
      </c>
      <c r="P177" s="240"/>
      <c r="Q177" s="244">
        <f>IF(K177=0,0,L177)</f>
        <v>30</v>
      </c>
      <c r="R177" s="245">
        <f>IF(K177=0,0,M177/1.5)</f>
        <v>0</v>
      </c>
      <c r="S177" s="244">
        <f>P177+Q177+R177</f>
        <v>30</v>
      </c>
      <c r="T177" s="244">
        <v>58</v>
      </c>
      <c r="U177" s="244">
        <v>1.2</v>
      </c>
      <c r="V177" s="244">
        <f t="shared" ref="V177" si="302">U177*S177</f>
        <v>36</v>
      </c>
      <c r="W177" s="224"/>
      <c r="X177" s="214"/>
    </row>
    <row r="178" spans="1:25" s="204" customFormat="1" ht="25.5">
      <c r="A178" s="199" t="s">
        <v>15</v>
      </c>
      <c r="B178" s="199" t="s">
        <v>16</v>
      </c>
      <c r="C178" s="200" t="s">
        <v>149</v>
      </c>
      <c r="D178" s="199" t="s">
        <v>17</v>
      </c>
      <c r="E178" s="199" t="s">
        <v>18</v>
      </c>
      <c r="F178" s="199" t="s">
        <v>19</v>
      </c>
      <c r="G178" s="199" t="s">
        <v>20</v>
      </c>
      <c r="H178" s="200" t="s">
        <v>1</v>
      </c>
      <c r="I178" s="199" t="s">
        <v>21</v>
      </c>
      <c r="J178" s="199" t="s">
        <v>22</v>
      </c>
      <c r="K178" s="200" t="s">
        <v>2</v>
      </c>
      <c r="L178" s="199" t="s">
        <v>33</v>
      </c>
      <c r="M178" s="199" t="s">
        <v>34</v>
      </c>
      <c r="N178" s="201" t="s">
        <v>3</v>
      </c>
      <c r="O178" s="201" t="s">
        <v>4</v>
      </c>
      <c r="P178" s="200" t="s">
        <v>32</v>
      </c>
      <c r="Q178" s="199" t="s">
        <v>5</v>
      </c>
      <c r="R178" s="199" t="s">
        <v>6</v>
      </c>
      <c r="S178" s="202" t="s">
        <v>418</v>
      </c>
      <c r="T178" s="205" t="s">
        <v>416</v>
      </c>
      <c r="U178" s="205" t="s">
        <v>419</v>
      </c>
      <c r="V178" s="205" t="s">
        <v>420</v>
      </c>
      <c r="W178" s="203" t="s">
        <v>429</v>
      </c>
      <c r="X178" s="218" t="s">
        <v>438</v>
      </c>
      <c r="Y178" s="217" t="s">
        <v>439</v>
      </c>
    </row>
    <row r="179" spans="1:25" s="27" customFormat="1">
      <c r="A179" s="7" t="s">
        <v>251</v>
      </c>
      <c r="B179" s="8" t="s">
        <v>179</v>
      </c>
      <c r="C179" s="9">
        <v>1</v>
      </c>
      <c r="D179" s="8" t="s">
        <v>25</v>
      </c>
      <c r="E179" s="7" t="s">
        <v>23</v>
      </c>
      <c r="F179" s="18">
        <v>2</v>
      </c>
      <c r="G179" s="11" t="s">
        <v>75</v>
      </c>
      <c r="H179" s="9"/>
      <c r="I179" s="9">
        <v>1</v>
      </c>
      <c r="J179" s="9">
        <v>10</v>
      </c>
      <c r="K179" s="9">
        <f t="shared" ref="K179:K189" si="303">J179-I179+1</f>
        <v>10</v>
      </c>
      <c r="L179" s="9">
        <v>30</v>
      </c>
      <c r="M179" s="9"/>
      <c r="N179" s="12">
        <f t="shared" ref="N179:N189" si="304">L179/K179</f>
        <v>3</v>
      </c>
      <c r="O179" s="13">
        <f>M179/6</f>
        <v>0</v>
      </c>
      <c r="P179" s="14"/>
      <c r="Q179" s="15">
        <f t="shared" ref="Q179:Q189" si="305">IF(K179=0,0,L179)</f>
        <v>30</v>
      </c>
      <c r="R179" s="16">
        <f t="shared" ref="R179:R189" si="306">IF(K179=0,0,M179/1.5)</f>
        <v>0</v>
      </c>
      <c r="S179" s="15">
        <f t="shared" ref="S179:S189" si="307">P179+Q179+R179</f>
        <v>30</v>
      </c>
      <c r="T179" s="195">
        <v>59</v>
      </c>
      <c r="U179" s="195">
        <v>1.2</v>
      </c>
      <c r="V179" s="195">
        <f>U179*S179</f>
        <v>36</v>
      </c>
      <c r="W179" s="158">
        <f>SUM(V179:V192)</f>
        <v>507</v>
      </c>
      <c r="X179" s="219">
        <f>SUM(V179:V195)</f>
        <v>625.5</v>
      </c>
      <c r="Y179" s="221">
        <f>X179-446</f>
        <v>179.5</v>
      </c>
    </row>
    <row r="180" spans="1:25" s="27" customFormat="1">
      <c r="A180" s="97" t="s">
        <v>252</v>
      </c>
      <c r="B180" s="8" t="s">
        <v>178</v>
      </c>
      <c r="C180" s="9">
        <v>1</v>
      </c>
      <c r="D180" s="8" t="s">
        <v>25</v>
      </c>
      <c r="E180" s="7" t="s">
        <v>23</v>
      </c>
      <c r="F180" s="18">
        <v>2</v>
      </c>
      <c r="G180" s="11" t="s">
        <v>83</v>
      </c>
      <c r="H180" s="9"/>
      <c r="I180" s="9">
        <v>1</v>
      </c>
      <c r="J180" s="9">
        <v>10</v>
      </c>
      <c r="K180" s="9">
        <f t="shared" si="303"/>
        <v>10</v>
      </c>
      <c r="L180" s="9">
        <v>30</v>
      </c>
      <c r="M180" s="9"/>
      <c r="N180" s="12">
        <f t="shared" si="304"/>
        <v>3</v>
      </c>
      <c r="O180" s="13">
        <f>M180/6</f>
        <v>0</v>
      </c>
      <c r="P180" s="14"/>
      <c r="Q180" s="15">
        <f t="shared" si="305"/>
        <v>30</v>
      </c>
      <c r="R180" s="16">
        <f t="shared" si="306"/>
        <v>0</v>
      </c>
      <c r="S180" s="15">
        <f t="shared" si="307"/>
        <v>30</v>
      </c>
      <c r="T180" s="195">
        <v>57</v>
      </c>
      <c r="U180" s="195">
        <v>1.2</v>
      </c>
      <c r="V180" s="195">
        <f t="shared" ref="V180:V192" si="308">U180*S180</f>
        <v>36</v>
      </c>
      <c r="W180" s="158"/>
      <c r="X180" s="56"/>
    </row>
    <row r="181" spans="1:25" s="27" customFormat="1">
      <c r="A181" s="97" t="s">
        <v>252</v>
      </c>
      <c r="B181" s="8" t="s">
        <v>180</v>
      </c>
      <c r="C181" s="9">
        <v>1</v>
      </c>
      <c r="D181" s="8" t="s">
        <v>25</v>
      </c>
      <c r="E181" s="7" t="s">
        <v>23</v>
      </c>
      <c r="F181" s="18">
        <v>3</v>
      </c>
      <c r="G181" s="11" t="s">
        <v>83</v>
      </c>
      <c r="H181" s="9"/>
      <c r="I181" s="9">
        <v>1</v>
      </c>
      <c r="J181" s="9">
        <v>10</v>
      </c>
      <c r="K181" s="9">
        <f>J181-I181+1</f>
        <v>10</v>
      </c>
      <c r="L181" s="9">
        <v>30</v>
      </c>
      <c r="M181" s="9"/>
      <c r="N181" s="12">
        <f>L181/K181</f>
        <v>3</v>
      </c>
      <c r="O181" s="13">
        <f>M181/6</f>
        <v>0</v>
      </c>
      <c r="P181" s="14"/>
      <c r="Q181" s="15">
        <f>IF(K181=0,0,L181)</f>
        <v>30</v>
      </c>
      <c r="R181" s="16">
        <f>IF(K181=0,0,M181/1.5)</f>
        <v>0</v>
      </c>
      <c r="S181" s="15">
        <f t="shared" si="307"/>
        <v>30</v>
      </c>
      <c r="T181" s="195">
        <v>56</v>
      </c>
      <c r="U181" s="195">
        <v>1.2</v>
      </c>
      <c r="V181" s="195">
        <f t="shared" si="308"/>
        <v>36</v>
      </c>
      <c r="W181" s="158"/>
      <c r="X181" s="56"/>
    </row>
    <row r="182" spans="1:25" s="27" customFormat="1">
      <c r="A182" s="97" t="s">
        <v>252</v>
      </c>
      <c r="B182" s="8" t="s">
        <v>160</v>
      </c>
      <c r="C182" s="9">
        <v>1</v>
      </c>
      <c r="D182" s="8" t="s">
        <v>25</v>
      </c>
      <c r="E182" s="7" t="s">
        <v>43</v>
      </c>
      <c r="F182" s="18">
        <v>3</v>
      </c>
      <c r="G182" s="11" t="s">
        <v>139</v>
      </c>
      <c r="H182" s="9"/>
      <c r="I182" s="9">
        <v>1</v>
      </c>
      <c r="J182" s="9">
        <v>10</v>
      </c>
      <c r="K182" s="9">
        <f t="shared" si="303"/>
        <v>10</v>
      </c>
      <c r="L182" s="9">
        <v>30</v>
      </c>
      <c r="M182" s="9"/>
      <c r="N182" s="12">
        <f t="shared" si="304"/>
        <v>3</v>
      </c>
      <c r="O182" s="13">
        <f>M182/5</f>
        <v>0</v>
      </c>
      <c r="P182" s="14"/>
      <c r="Q182" s="15">
        <f t="shared" si="305"/>
        <v>30</v>
      </c>
      <c r="R182" s="16">
        <f t="shared" si="306"/>
        <v>0</v>
      </c>
      <c r="S182" s="15">
        <f t="shared" si="307"/>
        <v>30</v>
      </c>
      <c r="T182" s="195">
        <v>57</v>
      </c>
      <c r="U182" s="195">
        <v>1.2</v>
      </c>
      <c r="V182" s="195">
        <f t="shared" si="308"/>
        <v>36</v>
      </c>
      <c r="W182" s="158"/>
      <c r="X182" s="56"/>
    </row>
    <row r="183" spans="1:25" s="48" customFormat="1">
      <c r="A183" s="97" t="s">
        <v>144</v>
      </c>
      <c r="B183" s="46" t="s">
        <v>148</v>
      </c>
      <c r="C183" s="47">
        <v>1</v>
      </c>
      <c r="D183" s="46" t="s">
        <v>25</v>
      </c>
      <c r="E183" s="45" t="s">
        <v>124</v>
      </c>
      <c r="F183" s="94">
        <v>3</v>
      </c>
      <c r="G183" s="49" t="s">
        <v>140</v>
      </c>
      <c r="H183" s="47"/>
      <c r="I183" s="47">
        <v>1</v>
      </c>
      <c r="J183" s="9">
        <v>10</v>
      </c>
      <c r="K183" s="47">
        <f t="shared" si="303"/>
        <v>10</v>
      </c>
      <c r="L183" s="9">
        <v>30</v>
      </c>
      <c r="M183" s="47"/>
      <c r="N183" s="50">
        <f t="shared" si="304"/>
        <v>3</v>
      </c>
      <c r="O183" s="51">
        <f>M183/5</f>
        <v>0</v>
      </c>
      <c r="Q183" s="52">
        <f t="shared" si="305"/>
        <v>30</v>
      </c>
      <c r="R183" s="90">
        <f t="shared" si="306"/>
        <v>0</v>
      </c>
      <c r="S183" s="15">
        <f t="shared" si="307"/>
        <v>30</v>
      </c>
      <c r="T183" s="195">
        <v>37</v>
      </c>
      <c r="U183" s="195">
        <v>1</v>
      </c>
      <c r="V183" s="195">
        <f t="shared" si="308"/>
        <v>30</v>
      </c>
      <c r="W183" s="160"/>
      <c r="X183" s="86"/>
    </row>
    <row r="184" spans="1:25" s="27" customFormat="1">
      <c r="A184" s="97" t="s">
        <v>144</v>
      </c>
      <c r="B184" s="8" t="s">
        <v>158</v>
      </c>
      <c r="C184" s="9">
        <v>1</v>
      </c>
      <c r="D184" s="8" t="s">
        <v>25</v>
      </c>
      <c r="E184" s="7" t="s">
        <v>23</v>
      </c>
      <c r="F184" s="18">
        <v>4</v>
      </c>
      <c r="G184" s="11" t="s">
        <v>75</v>
      </c>
      <c r="H184" s="9"/>
      <c r="I184" s="9">
        <v>1</v>
      </c>
      <c r="J184" s="9">
        <v>10</v>
      </c>
      <c r="K184" s="9">
        <f t="shared" si="303"/>
        <v>10</v>
      </c>
      <c r="L184" s="9">
        <v>30</v>
      </c>
      <c r="M184" s="9"/>
      <c r="N184" s="12">
        <f t="shared" si="304"/>
        <v>3</v>
      </c>
      <c r="O184" s="13">
        <f>M184/6</f>
        <v>0</v>
      </c>
      <c r="P184" s="14"/>
      <c r="Q184" s="15">
        <f t="shared" si="305"/>
        <v>30</v>
      </c>
      <c r="R184" s="16">
        <f t="shared" si="306"/>
        <v>0</v>
      </c>
      <c r="S184" s="15">
        <f t="shared" si="307"/>
        <v>30</v>
      </c>
      <c r="T184" s="195">
        <v>62</v>
      </c>
      <c r="U184" s="195">
        <v>1.3</v>
      </c>
      <c r="V184" s="195">
        <f t="shared" si="308"/>
        <v>39</v>
      </c>
      <c r="W184" s="158"/>
      <c r="X184" s="56"/>
    </row>
    <row r="185" spans="1:25" s="27" customFormat="1">
      <c r="A185" s="97" t="s">
        <v>253</v>
      </c>
      <c r="B185" s="8" t="s">
        <v>157</v>
      </c>
      <c r="C185" s="9">
        <v>1</v>
      </c>
      <c r="D185" s="8" t="s">
        <v>25</v>
      </c>
      <c r="E185" s="7" t="s">
        <v>23</v>
      </c>
      <c r="F185" s="18">
        <v>4</v>
      </c>
      <c r="G185" s="11" t="s">
        <v>83</v>
      </c>
      <c r="H185" s="9"/>
      <c r="I185" s="9">
        <v>1</v>
      </c>
      <c r="J185" s="9">
        <v>10</v>
      </c>
      <c r="K185" s="9">
        <f t="shared" si="303"/>
        <v>10</v>
      </c>
      <c r="L185" s="9">
        <v>30</v>
      </c>
      <c r="M185" s="9"/>
      <c r="N185" s="12">
        <f t="shared" si="304"/>
        <v>3</v>
      </c>
      <c r="O185" s="13">
        <f>M185/6</f>
        <v>0</v>
      </c>
      <c r="P185" s="14"/>
      <c r="Q185" s="15">
        <f t="shared" si="305"/>
        <v>30</v>
      </c>
      <c r="R185" s="16">
        <f t="shared" si="306"/>
        <v>0</v>
      </c>
      <c r="S185" s="15">
        <f t="shared" si="307"/>
        <v>30</v>
      </c>
      <c r="T185" s="195">
        <v>59</v>
      </c>
      <c r="U185" s="195">
        <v>1.2</v>
      </c>
      <c r="V185" s="195">
        <f t="shared" si="308"/>
        <v>36</v>
      </c>
      <c r="W185" s="158"/>
      <c r="X185" s="56"/>
    </row>
    <row r="186" spans="1:25" s="27" customFormat="1">
      <c r="A186" s="7" t="s">
        <v>144</v>
      </c>
      <c r="B186" s="8" t="s">
        <v>275</v>
      </c>
      <c r="C186" s="9">
        <v>1</v>
      </c>
      <c r="D186" s="8" t="s">
        <v>25</v>
      </c>
      <c r="E186" s="14" t="s">
        <v>283</v>
      </c>
      <c r="F186" s="11">
        <v>4</v>
      </c>
      <c r="G186" s="11" t="s">
        <v>102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P186" s="14"/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95">
        <v>62</v>
      </c>
      <c r="U186" s="195">
        <v>1.3</v>
      </c>
      <c r="V186" s="195">
        <f t="shared" si="308"/>
        <v>39</v>
      </c>
      <c r="W186" s="158"/>
      <c r="X186" s="56"/>
    </row>
    <row r="187" spans="1:25" s="14" customFormat="1">
      <c r="A187" s="7" t="s">
        <v>252</v>
      </c>
      <c r="B187" s="8" t="s">
        <v>278</v>
      </c>
      <c r="C187" s="9">
        <v>1</v>
      </c>
      <c r="D187" s="8" t="s">
        <v>25</v>
      </c>
      <c r="E187" s="14" t="s">
        <v>283</v>
      </c>
      <c r="F187" s="11">
        <v>4</v>
      </c>
      <c r="G187" s="11" t="s">
        <v>284</v>
      </c>
      <c r="H187" s="9"/>
      <c r="I187" s="9">
        <v>6</v>
      </c>
      <c r="J187" s="9">
        <v>23</v>
      </c>
      <c r="K187" s="9">
        <f t="shared" si="303"/>
        <v>18</v>
      </c>
      <c r="L187" s="9">
        <v>30</v>
      </c>
      <c r="M187" s="9"/>
      <c r="N187" s="12">
        <f t="shared" si="304"/>
        <v>1.6666666666666667</v>
      </c>
      <c r="O187" s="13">
        <f>M187/6</f>
        <v>0</v>
      </c>
      <c r="Q187" s="15">
        <f t="shared" si="305"/>
        <v>30</v>
      </c>
      <c r="R187" s="16">
        <f t="shared" si="306"/>
        <v>0</v>
      </c>
      <c r="S187" s="15">
        <f t="shared" si="307"/>
        <v>30</v>
      </c>
      <c r="T187" s="195">
        <v>62</v>
      </c>
      <c r="U187" s="195">
        <v>1.3</v>
      </c>
      <c r="V187" s="195">
        <f t="shared" si="308"/>
        <v>39</v>
      </c>
      <c r="W187" s="158"/>
      <c r="X187" s="164"/>
    </row>
    <row r="188" spans="1:25" s="27" customFormat="1">
      <c r="A188" s="97" t="s">
        <v>144</v>
      </c>
      <c r="B188" s="8" t="s">
        <v>146</v>
      </c>
      <c r="C188" s="9">
        <v>1</v>
      </c>
      <c r="D188" s="8" t="s">
        <v>25</v>
      </c>
      <c r="E188" s="7" t="s">
        <v>43</v>
      </c>
      <c r="F188" s="18">
        <v>5</v>
      </c>
      <c r="G188" s="11" t="s">
        <v>75</v>
      </c>
      <c r="H188" s="9"/>
      <c r="I188" s="9">
        <v>1</v>
      </c>
      <c r="J188" s="9">
        <v>10</v>
      </c>
      <c r="K188" s="9">
        <f t="shared" si="303"/>
        <v>10</v>
      </c>
      <c r="L188" s="9">
        <v>30</v>
      </c>
      <c r="M188" s="9"/>
      <c r="N188" s="12">
        <f t="shared" si="304"/>
        <v>3</v>
      </c>
      <c r="O188" s="13">
        <f>M188/5</f>
        <v>0</v>
      </c>
      <c r="P188" s="14"/>
      <c r="Q188" s="15">
        <f t="shared" si="305"/>
        <v>30</v>
      </c>
      <c r="R188" s="16">
        <f t="shared" si="306"/>
        <v>0</v>
      </c>
      <c r="S188" s="15">
        <f t="shared" si="307"/>
        <v>30</v>
      </c>
      <c r="T188" s="195">
        <v>56</v>
      </c>
      <c r="U188" s="195">
        <v>1.2</v>
      </c>
      <c r="V188" s="195">
        <f t="shared" si="308"/>
        <v>36</v>
      </c>
      <c r="W188" s="158"/>
      <c r="X188" s="56"/>
    </row>
    <row r="189" spans="1:25" s="27" customFormat="1">
      <c r="A189" s="97" t="s">
        <v>252</v>
      </c>
      <c r="B189" s="8" t="s">
        <v>145</v>
      </c>
      <c r="C189" s="9">
        <v>1</v>
      </c>
      <c r="D189" s="8" t="s">
        <v>25</v>
      </c>
      <c r="E189" s="7" t="s">
        <v>43</v>
      </c>
      <c r="F189" s="18">
        <v>5</v>
      </c>
      <c r="G189" s="11" t="s">
        <v>83</v>
      </c>
      <c r="H189" s="9"/>
      <c r="I189" s="9">
        <v>1</v>
      </c>
      <c r="J189" s="9">
        <v>10</v>
      </c>
      <c r="K189" s="9">
        <f t="shared" si="303"/>
        <v>10</v>
      </c>
      <c r="L189" s="9">
        <v>30</v>
      </c>
      <c r="M189" s="9"/>
      <c r="N189" s="12">
        <f t="shared" si="304"/>
        <v>3</v>
      </c>
      <c r="O189" s="13">
        <f>M189/5</f>
        <v>0</v>
      </c>
      <c r="P189" s="14"/>
      <c r="Q189" s="15">
        <f t="shared" si="305"/>
        <v>30</v>
      </c>
      <c r="R189" s="16">
        <f t="shared" si="306"/>
        <v>0</v>
      </c>
      <c r="S189" s="15">
        <f t="shared" si="307"/>
        <v>30</v>
      </c>
      <c r="T189" s="195">
        <v>56</v>
      </c>
      <c r="U189" s="195">
        <v>1.2</v>
      </c>
      <c r="V189" s="195">
        <f t="shared" si="308"/>
        <v>36</v>
      </c>
      <c r="W189" s="158"/>
      <c r="X189" s="56"/>
    </row>
    <row r="190" spans="1:25" s="14" customFormat="1">
      <c r="A190" s="7" t="s">
        <v>408</v>
      </c>
      <c r="B190" s="8" t="s">
        <v>307</v>
      </c>
      <c r="C190" s="9">
        <v>1</v>
      </c>
      <c r="D190" s="8" t="s">
        <v>25</v>
      </c>
      <c r="E190" s="7" t="s">
        <v>138</v>
      </c>
      <c r="F190" s="11">
        <v>5</v>
      </c>
      <c r="G190" s="11" t="s">
        <v>139</v>
      </c>
      <c r="H190" s="9"/>
      <c r="I190" s="9">
        <v>6</v>
      </c>
      <c r="J190" s="9">
        <v>15</v>
      </c>
      <c r="K190" s="9">
        <f t="shared" ref="K190" si="309">J190-I190+1</f>
        <v>10</v>
      </c>
      <c r="L190" s="9">
        <v>30</v>
      </c>
      <c r="M190" s="9"/>
      <c r="N190" s="12">
        <f t="shared" ref="N190" si="310">L190/K190</f>
        <v>3</v>
      </c>
      <c r="O190" s="13">
        <f t="shared" ref="O190" si="311">M190/5</f>
        <v>0</v>
      </c>
      <c r="Q190" s="15">
        <f t="shared" ref="Q190" si="312">IF(K190=0,0,L190)</f>
        <v>30</v>
      </c>
      <c r="R190" s="16">
        <f t="shared" ref="R190" si="313">IF(K190=0,0,M190/1.5)</f>
        <v>0</v>
      </c>
      <c r="S190" s="15">
        <f t="shared" ref="S190" si="314">P190+Q190+R190</f>
        <v>30</v>
      </c>
      <c r="T190" s="195">
        <v>58</v>
      </c>
      <c r="U190" s="195">
        <v>1.2</v>
      </c>
      <c r="V190" s="195">
        <f t="shared" si="308"/>
        <v>36</v>
      </c>
      <c r="W190" s="158"/>
      <c r="X190" s="164"/>
    </row>
    <row r="191" spans="1:25" s="14" customFormat="1">
      <c r="A191" s="7" t="s">
        <v>409</v>
      </c>
      <c r="B191" s="8" t="s">
        <v>308</v>
      </c>
      <c r="C191" s="9">
        <v>1</v>
      </c>
      <c r="D191" s="8" t="s">
        <v>25</v>
      </c>
      <c r="E191" s="7" t="s">
        <v>138</v>
      </c>
      <c r="F191" s="11">
        <v>5</v>
      </c>
      <c r="G191" s="11" t="s">
        <v>140</v>
      </c>
      <c r="H191" s="9"/>
      <c r="I191" s="9">
        <v>6</v>
      </c>
      <c r="J191" s="9">
        <v>15</v>
      </c>
      <c r="K191" s="9">
        <f t="shared" ref="K191" si="315">J191-I191+1</f>
        <v>10</v>
      </c>
      <c r="L191" s="9">
        <v>30</v>
      </c>
      <c r="M191" s="9"/>
      <c r="N191" s="12">
        <f t="shared" ref="N191" si="316">L191/K191</f>
        <v>3</v>
      </c>
      <c r="O191" s="13">
        <f t="shared" ref="O191" si="317">M191/5</f>
        <v>0</v>
      </c>
      <c r="Q191" s="15">
        <f t="shared" ref="Q191" si="318">IF(K191=0,0,L191)</f>
        <v>30</v>
      </c>
      <c r="R191" s="16">
        <f t="shared" ref="R191" si="319">IF(K191=0,0,M191/1.5)</f>
        <v>0</v>
      </c>
      <c r="S191" s="15">
        <f t="shared" ref="S191" si="320">P191+Q191+R191</f>
        <v>30</v>
      </c>
      <c r="T191" s="195">
        <v>58</v>
      </c>
      <c r="U191" s="195">
        <v>1.2</v>
      </c>
      <c r="V191" s="195">
        <f t="shared" si="308"/>
        <v>36</v>
      </c>
      <c r="W191" s="158"/>
      <c r="X191" s="164"/>
    </row>
    <row r="192" spans="1:25" s="48" customFormat="1">
      <c r="A192" s="45" t="s">
        <v>406</v>
      </c>
      <c r="B192" s="46" t="s">
        <v>405</v>
      </c>
      <c r="C192" s="47">
        <v>1</v>
      </c>
      <c r="D192" s="46" t="s">
        <v>25</v>
      </c>
      <c r="E192" s="91" t="s">
        <v>397</v>
      </c>
      <c r="F192" s="49">
        <v>7</v>
      </c>
      <c r="G192" s="49" t="s">
        <v>83</v>
      </c>
      <c r="H192" s="47"/>
      <c r="I192" s="47">
        <v>5</v>
      </c>
      <c r="J192" s="47">
        <v>14</v>
      </c>
      <c r="K192" s="47">
        <f>J192-I192+1</f>
        <v>10</v>
      </c>
      <c r="L192" s="47">
        <v>30</v>
      </c>
      <c r="M192" s="47"/>
      <c r="N192" s="50">
        <f t="shared" ref="N192" si="321">L192/K192</f>
        <v>3</v>
      </c>
      <c r="O192" s="51">
        <f>M192/5</f>
        <v>0</v>
      </c>
      <c r="Q192" s="52">
        <f>IF(K192=0,0,L192)</f>
        <v>30</v>
      </c>
      <c r="R192" s="90">
        <f>IF(K192=0,0,M192/1.5)</f>
        <v>0</v>
      </c>
      <c r="S192" s="52">
        <f>P192+Q192+R192</f>
        <v>30</v>
      </c>
      <c r="T192" s="195">
        <v>64</v>
      </c>
      <c r="U192" s="195">
        <v>1.2</v>
      </c>
      <c r="V192" s="195">
        <f t="shared" si="308"/>
        <v>36</v>
      </c>
      <c r="W192" s="160"/>
      <c r="X192" s="86"/>
    </row>
    <row r="193" spans="1:25" s="48" customFormat="1">
      <c r="A193" s="45"/>
      <c r="B193" s="46"/>
      <c r="C193" s="47"/>
      <c r="D193" s="46" t="s">
        <v>25</v>
      </c>
      <c r="E193" s="91" t="s">
        <v>473</v>
      </c>
      <c r="F193" s="49"/>
      <c r="G193" s="49"/>
      <c r="H193" s="47"/>
      <c r="I193" s="47"/>
      <c r="J193" s="47"/>
      <c r="K193" s="47"/>
      <c r="L193" s="47"/>
      <c r="M193" s="47"/>
      <c r="N193" s="50"/>
      <c r="O193" s="51"/>
      <c r="Q193" s="52"/>
      <c r="R193" s="90"/>
      <c r="S193" s="52"/>
      <c r="T193" s="195"/>
      <c r="U193" s="195"/>
      <c r="V193" s="195">
        <v>40.5</v>
      </c>
      <c r="W193" s="160"/>
      <c r="X193" s="86"/>
    </row>
    <row r="194" spans="1:25" s="108" customFormat="1" ht="15.95" customHeight="1">
      <c r="A194" s="225" t="s">
        <v>249</v>
      </c>
      <c r="B194" s="226" t="s">
        <v>175</v>
      </c>
      <c r="C194" s="227">
        <v>2</v>
      </c>
      <c r="D194" s="238" t="s">
        <v>25</v>
      </c>
      <c r="E194" s="228" t="s">
        <v>9</v>
      </c>
      <c r="F194" s="227">
        <v>6</v>
      </c>
      <c r="G194" s="230" t="s">
        <v>75</v>
      </c>
      <c r="H194" s="227"/>
      <c r="I194" s="227">
        <v>28</v>
      </c>
      <c r="J194" s="227">
        <v>37</v>
      </c>
      <c r="K194" s="227">
        <f>J194-I194+1</f>
        <v>10</v>
      </c>
      <c r="L194" s="227">
        <v>30</v>
      </c>
      <c r="M194" s="227"/>
      <c r="N194" s="231">
        <f>L194/K194</f>
        <v>3</v>
      </c>
      <c r="O194" s="232">
        <f>M194/6</f>
        <v>0</v>
      </c>
      <c r="P194" s="229"/>
      <c r="Q194" s="233">
        <f>IF(K194=0,0,L194)</f>
        <v>30</v>
      </c>
      <c r="R194" s="234">
        <f>IF(K194=0,0,M194/1.5)</f>
        <v>0</v>
      </c>
      <c r="S194" s="233">
        <f>P194+Q194+R194</f>
        <v>30</v>
      </c>
      <c r="T194" s="236">
        <v>61</v>
      </c>
      <c r="U194" s="236">
        <v>1.3</v>
      </c>
      <c r="V194" s="236">
        <f>U194*S194</f>
        <v>39</v>
      </c>
      <c r="W194" s="158"/>
      <c r="X194" s="208"/>
    </row>
    <row r="195" spans="1:25" s="108" customFormat="1" ht="15.95" customHeight="1">
      <c r="A195" s="225" t="s">
        <v>249</v>
      </c>
      <c r="B195" s="226" t="s">
        <v>181</v>
      </c>
      <c r="C195" s="227">
        <v>2</v>
      </c>
      <c r="D195" s="238" t="s">
        <v>25</v>
      </c>
      <c r="E195" s="228" t="s">
        <v>9</v>
      </c>
      <c r="F195" s="227">
        <v>6</v>
      </c>
      <c r="G195" s="230" t="s">
        <v>83</v>
      </c>
      <c r="H195" s="227"/>
      <c r="I195" s="227">
        <v>28</v>
      </c>
      <c r="J195" s="227">
        <v>37</v>
      </c>
      <c r="K195" s="227">
        <f>J195-I195+1</f>
        <v>10</v>
      </c>
      <c r="L195" s="227">
        <v>30</v>
      </c>
      <c r="M195" s="227"/>
      <c r="N195" s="231">
        <f>L195/K195</f>
        <v>3</v>
      </c>
      <c r="O195" s="232">
        <f>M195/6</f>
        <v>0</v>
      </c>
      <c r="P195" s="229"/>
      <c r="Q195" s="233">
        <f>IF(K195=0,0,L195)</f>
        <v>30</v>
      </c>
      <c r="R195" s="234">
        <f>IF(K195=0,0,M195/1.5)</f>
        <v>0</v>
      </c>
      <c r="S195" s="233">
        <f>P195+Q195+R195</f>
        <v>30</v>
      </c>
      <c r="T195" s="236">
        <v>61</v>
      </c>
      <c r="U195" s="236">
        <v>1.3</v>
      </c>
      <c r="V195" s="236">
        <f>U195*S195</f>
        <v>39</v>
      </c>
      <c r="W195" s="158"/>
      <c r="X195" s="208"/>
    </row>
    <row r="196" spans="1:25" s="204" customFormat="1" ht="25.5">
      <c r="A196" s="199" t="s">
        <v>15</v>
      </c>
      <c r="B196" s="199" t="s">
        <v>16</v>
      </c>
      <c r="C196" s="200" t="s">
        <v>149</v>
      </c>
      <c r="D196" s="199" t="s">
        <v>17</v>
      </c>
      <c r="E196" s="199" t="s">
        <v>18</v>
      </c>
      <c r="F196" s="199" t="s">
        <v>19</v>
      </c>
      <c r="G196" s="199" t="s">
        <v>20</v>
      </c>
      <c r="H196" s="200" t="s">
        <v>1</v>
      </c>
      <c r="I196" s="199" t="s">
        <v>21</v>
      </c>
      <c r="J196" s="199" t="s">
        <v>22</v>
      </c>
      <c r="K196" s="200" t="s">
        <v>2</v>
      </c>
      <c r="L196" s="199" t="s">
        <v>33</v>
      </c>
      <c r="M196" s="199" t="s">
        <v>34</v>
      </c>
      <c r="N196" s="201" t="s">
        <v>3</v>
      </c>
      <c r="O196" s="201" t="s">
        <v>4</v>
      </c>
      <c r="P196" s="200" t="s">
        <v>32</v>
      </c>
      <c r="Q196" s="199" t="s">
        <v>5</v>
      </c>
      <c r="R196" s="199" t="s">
        <v>6</v>
      </c>
      <c r="S196" s="202" t="s">
        <v>418</v>
      </c>
      <c r="T196" s="194" t="s">
        <v>416</v>
      </c>
      <c r="U196" s="194" t="s">
        <v>419</v>
      </c>
      <c r="V196" s="194" t="s">
        <v>420</v>
      </c>
      <c r="W196" s="203" t="s">
        <v>429</v>
      </c>
      <c r="X196" s="218" t="s">
        <v>438</v>
      </c>
      <c r="Y196" s="217" t="s">
        <v>439</v>
      </c>
    </row>
    <row r="197" spans="1:25" s="48" customFormat="1">
      <c r="A197" s="45" t="s">
        <v>368</v>
      </c>
      <c r="B197" s="46" t="s">
        <v>271</v>
      </c>
      <c r="C197" s="47">
        <v>1</v>
      </c>
      <c r="D197" s="46" t="s">
        <v>46</v>
      </c>
      <c r="E197" s="48" t="s">
        <v>283</v>
      </c>
      <c r="F197" s="49">
        <v>2</v>
      </c>
      <c r="G197" s="49" t="s">
        <v>73</v>
      </c>
      <c r="H197" s="47"/>
      <c r="I197" s="47">
        <v>6</v>
      </c>
      <c r="J197" s="47">
        <v>23</v>
      </c>
      <c r="K197" s="47">
        <f>J197-I197+1</f>
        <v>18</v>
      </c>
      <c r="L197" s="47">
        <v>30</v>
      </c>
      <c r="M197" s="47"/>
      <c r="N197" s="50">
        <f>L197/K197</f>
        <v>1.6666666666666667</v>
      </c>
      <c r="O197" s="51">
        <f>M197/6</f>
        <v>0</v>
      </c>
      <c r="Q197" s="52">
        <f>IF(K197=0,0,L197)</f>
        <v>30</v>
      </c>
      <c r="R197" s="90">
        <f>IF(K197=0,0,M197/1.5)</f>
        <v>0</v>
      </c>
      <c r="S197" s="52">
        <f>P197+Q197+R197</f>
        <v>30</v>
      </c>
      <c r="T197" s="195">
        <v>63</v>
      </c>
      <c r="U197" s="195">
        <v>1.3</v>
      </c>
      <c r="V197" s="195">
        <f>U197*S197</f>
        <v>39</v>
      </c>
      <c r="W197" s="160">
        <f>SUM(V197:V208)</f>
        <v>468</v>
      </c>
      <c r="X197" s="219">
        <f>SUM(V197:V213)</f>
        <v>664.5</v>
      </c>
      <c r="Y197" s="221">
        <f>X197-446</f>
        <v>218.5</v>
      </c>
    </row>
    <row r="198" spans="1:25" s="27" customFormat="1">
      <c r="A198" s="7"/>
      <c r="B198" s="8" t="s">
        <v>184</v>
      </c>
      <c r="C198" s="9">
        <v>1</v>
      </c>
      <c r="D198" s="8" t="s">
        <v>46</v>
      </c>
      <c r="E198" s="14" t="s">
        <v>23</v>
      </c>
      <c r="F198" s="11">
        <v>2</v>
      </c>
      <c r="G198" s="11" t="s">
        <v>139</v>
      </c>
      <c r="H198" s="9"/>
      <c r="I198" s="9">
        <v>1</v>
      </c>
      <c r="J198" s="9">
        <v>10</v>
      </c>
      <c r="K198" s="9">
        <f t="shared" ref="K198:K204" si="322">J198-I198+1</f>
        <v>10</v>
      </c>
      <c r="L198" s="9">
        <v>30</v>
      </c>
      <c r="M198" s="9"/>
      <c r="N198" s="12">
        <f t="shared" ref="N198:N204" si="323">L198/K198</f>
        <v>3</v>
      </c>
      <c r="O198" s="13">
        <f>M198/6</f>
        <v>0</v>
      </c>
      <c r="P198" s="14"/>
      <c r="Q198" s="15">
        <f t="shared" ref="Q198:Q204" si="324">IF(K198=0,0,L198)</f>
        <v>30</v>
      </c>
      <c r="R198" s="16">
        <f t="shared" ref="R198:R204" si="325">IF(K198=0,0,M198/1.5)</f>
        <v>0</v>
      </c>
      <c r="S198" s="15">
        <f t="shared" ref="S198:S204" si="326">P198+Q198+R198</f>
        <v>30</v>
      </c>
      <c r="T198" s="195">
        <v>60</v>
      </c>
      <c r="U198" s="195">
        <v>1.2</v>
      </c>
      <c r="V198" s="195">
        <f t="shared" ref="V198:V208" si="327">U198*S198</f>
        <v>36</v>
      </c>
      <c r="W198" s="158"/>
      <c r="X198" s="56"/>
    </row>
    <row r="199" spans="1:25" s="27" customFormat="1">
      <c r="A199" s="7"/>
      <c r="B199" s="8" t="s">
        <v>183</v>
      </c>
      <c r="C199" s="9">
        <v>1</v>
      </c>
      <c r="D199" s="8" t="s">
        <v>46</v>
      </c>
      <c r="E199" s="14" t="s">
        <v>23</v>
      </c>
      <c r="F199" s="11">
        <v>2</v>
      </c>
      <c r="G199" s="11" t="s">
        <v>140</v>
      </c>
      <c r="H199" s="9"/>
      <c r="I199" s="9">
        <v>1</v>
      </c>
      <c r="J199" s="9">
        <v>10</v>
      </c>
      <c r="K199" s="9">
        <f t="shared" si="322"/>
        <v>10</v>
      </c>
      <c r="L199" s="9">
        <v>30</v>
      </c>
      <c r="M199" s="9"/>
      <c r="N199" s="12">
        <f t="shared" si="323"/>
        <v>3</v>
      </c>
      <c r="O199" s="13">
        <f>M199/6</f>
        <v>0</v>
      </c>
      <c r="P199" s="14"/>
      <c r="Q199" s="15">
        <f t="shared" si="324"/>
        <v>30</v>
      </c>
      <c r="R199" s="16">
        <f t="shared" si="325"/>
        <v>0</v>
      </c>
      <c r="S199" s="15">
        <f t="shared" si="326"/>
        <v>30</v>
      </c>
      <c r="T199" s="195">
        <v>60</v>
      </c>
      <c r="U199" s="195">
        <v>1.2</v>
      </c>
      <c r="V199" s="195">
        <f t="shared" si="327"/>
        <v>36</v>
      </c>
      <c r="W199" s="158"/>
      <c r="X199" s="56"/>
    </row>
    <row r="200" spans="1:25" s="27" customFormat="1">
      <c r="A200" s="7" t="s">
        <v>251</v>
      </c>
      <c r="B200" s="8" t="s">
        <v>155</v>
      </c>
      <c r="C200" s="9">
        <v>1</v>
      </c>
      <c r="D200" s="8" t="s">
        <v>46</v>
      </c>
      <c r="E200" s="14" t="s">
        <v>136</v>
      </c>
      <c r="F200" s="11">
        <v>4</v>
      </c>
      <c r="G200" s="11" t="s">
        <v>75</v>
      </c>
      <c r="H200" s="9"/>
      <c r="I200" s="9">
        <v>1</v>
      </c>
      <c r="J200" s="9">
        <v>10</v>
      </c>
      <c r="K200" s="9">
        <f t="shared" si="322"/>
        <v>10</v>
      </c>
      <c r="L200" s="9">
        <v>30</v>
      </c>
      <c r="M200" s="9"/>
      <c r="N200" s="12">
        <f t="shared" si="323"/>
        <v>3</v>
      </c>
      <c r="O200" s="13">
        <f>M200/5</f>
        <v>0</v>
      </c>
      <c r="P200" s="14"/>
      <c r="Q200" s="15">
        <f t="shared" si="324"/>
        <v>30</v>
      </c>
      <c r="R200" s="16">
        <f t="shared" si="325"/>
        <v>0</v>
      </c>
      <c r="S200" s="15">
        <f t="shared" si="326"/>
        <v>30</v>
      </c>
      <c r="T200" s="195">
        <v>23</v>
      </c>
      <c r="U200" s="195">
        <v>1.1000000000000001</v>
      </c>
      <c r="V200" s="195">
        <f t="shared" si="327"/>
        <v>33</v>
      </c>
      <c r="W200" s="158"/>
      <c r="X200" s="56"/>
    </row>
    <row r="201" spans="1:25" s="27" customFormat="1">
      <c r="A201" s="7" t="s">
        <v>251</v>
      </c>
      <c r="B201" s="8" t="s">
        <v>270</v>
      </c>
      <c r="C201" s="9">
        <v>1</v>
      </c>
      <c r="D201" s="8" t="s">
        <v>46</v>
      </c>
      <c r="E201" s="14" t="s">
        <v>283</v>
      </c>
      <c r="F201" s="11">
        <v>4</v>
      </c>
      <c r="G201" s="11" t="s">
        <v>102</v>
      </c>
      <c r="H201" s="9"/>
      <c r="I201" s="9">
        <v>6</v>
      </c>
      <c r="J201" s="9">
        <v>23</v>
      </c>
      <c r="K201" s="9">
        <f t="shared" ref="K201" si="328">J201-I201+1</f>
        <v>18</v>
      </c>
      <c r="L201" s="9">
        <v>30</v>
      </c>
      <c r="M201" s="9"/>
      <c r="N201" s="12">
        <f t="shared" ref="N201" si="329">L201/K201</f>
        <v>1.6666666666666667</v>
      </c>
      <c r="O201" s="13">
        <f t="shared" ref="O201:O206" si="330">M201/6</f>
        <v>0</v>
      </c>
      <c r="P201" s="14"/>
      <c r="Q201" s="15">
        <f t="shared" ref="Q201" si="331">IF(K201=0,0,L201)</f>
        <v>30</v>
      </c>
      <c r="R201" s="16">
        <f t="shared" ref="R201" si="332">IF(K201=0,0,M201/1.5)</f>
        <v>0</v>
      </c>
      <c r="S201" s="15">
        <f t="shared" ref="S201" si="333">P201+Q201+R201</f>
        <v>30</v>
      </c>
      <c r="T201" s="195">
        <v>64</v>
      </c>
      <c r="U201" s="195">
        <v>1.3</v>
      </c>
      <c r="V201" s="195">
        <f t="shared" si="327"/>
        <v>39</v>
      </c>
      <c r="W201" s="158"/>
      <c r="X201" s="56"/>
    </row>
    <row r="202" spans="1:25" s="27" customFormat="1">
      <c r="A202" s="7"/>
      <c r="B202" s="8" t="s">
        <v>181</v>
      </c>
      <c r="C202" s="9">
        <v>1</v>
      </c>
      <c r="D202" s="8" t="s">
        <v>46</v>
      </c>
      <c r="E202" s="14" t="s">
        <v>23</v>
      </c>
      <c r="F202" s="11">
        <v>6</v>
      </c>
      <c r="G202" s="11" t="s">
        <v>75</v>
      </c>
      <c r="H202" s="9"/>
      <c r="I202" s="9">
        <v>1</v>
      </c>
      <c r="J202" s="9">
        <v>10</v>
      </c>
      <c r="K202" s="9">
        <f t="shared" si="322"/>
        <v>10</v>
      </c>
      <c r="L202" s="9">
        <v>30</v>
      </c>
      <c r="M202" s="9"/>
      <c r="N202" s="12">
        <f t="shared" si="323"/>
        <v>3</v>
      </c>
      <c r="O202" s="13">
        <f t="shared" si="330"/>
        <v>0</v>
      </c>
      <c r="P202" s="14"/>
      <c r="Q202" s="15">
        <f t="shared" si="324"/>
        <v>30</v>
      </c>
      <c r="R202" s="16">
        <f t="shared" si="325"/>
        <v>0</v>
      </c>
      <c r="S202" s="15">
        <f t="shared" si="326"/>
        <v>30</v>
      </c>
      <c r="T202" s="195">
        <v>61</v>
      </c>
      <c r="U202" s="195">
        <v>1.3</v>
      </c>
      <c r="V202" s="195">
        <f t="shared" si="327"/>
        <v>39</v>
      </c>
      <c r="W202" s="158"/>
      <c r="X202" s="56"/>
    </row>
    <row r="203" spans="1:25" s="27" customFormat="1">
      <c r="A203" s="7"/>
      <c r="B203" s="8" t="s">
        <v>182</v>
      </c>
      <c r="C203" s="9">
        <v>1</v>
      </c>
      <c r="D203" s="8" t="s">
        <v>46</v>
      </c>
      <c r="E203" s="14" t="s">
        <v>23</v>
      </c>
      <c r="F203" s="11">
        <v>6</v>
      </c>
      <c r="G203" s="11" t="s">
        <v>83</v>
      </c>
      <c r="H203" s="9"/>
      <c r="I203" s="9">
        <v>1</v>
      </c>
      <c r="J203" s="9">
        <v>10</v>
      </c>
      <c r="K203" s="9">
        <f t="shared" si="322"/>
        <v>10</v>
      </c>
      <c r="L203" s="9">
        <v>30</v>
      </c>
      <c r="M203" s="9"/>
      <c r="N203" s="12">
        <f t="shared" si="323"/>
        <v>3</v>
      </c>
      <c r="O203" s="13">
        <f t="shared" si="330"/>
        <v>0</v>
      </c>
      <c r="P203" s="14"/>
      <c r="Q203" s="15">
        <f t="shared" si="324"/>
        <v>30</v>
      </c>
      <c r="R203" s="16">
        <f t="shared" si="325"/>
        <v>0</v>
      </c>
      <c r="S203" s="15">
        <f t="shared" si="326"/>
        <v>30</v>
      </c>
      <c r="T203" s="195">
        <v>61</v>
      </c>
      <c r="U203" s="195">
        <v>1.3</v>
      </c>
      <c r="V203" s="195">
        <f t="shared" si="327"/>
        <v>39</v>
      </c>
      <c r="W203" s="158"/>
      <c r="X203" s="56"/>
    </row>
    <row r="204" spans="1:25" s="27" customFormat="1">
      <c r="A204" s="7" t="s">
        <v>255</v>
      </c>
      <c r="B204" s="8" t="s">
        <v>272</v>
      </c>
      <c r="C204" s="9">
        <v>1</v>
      </c>
      <c r="D204" s="8" t="s">
        <v>46</v>
      </c>
      <c r="E204" s="14" t="s">
        <v>283</v>
      </c>
      <c r="F204" s="11">
        <v>5</v>
      </c>
      <c r="G204" s="11" t="s">
        <v>73</v>
      </c>
      <c r="H204" s="9"/>
      <c r="I204" s="9">
        <v>6</v>
      </c>
      <c r="J204" s="9">
        <v>23</v>
      </c>
      <c r="K204" s="9">
        <f t="shared" si="322"/>
        <v>18</v>
      </c>
      <c r="L204" s="9">
        <v>30</v>
      </c>
      <c r="M204" s="9"/>
      <c r="N204" s="12">
        <f t="shared" si="323"/>
        <v>1.6666666666666667</v>
      </c>
      <c r="O204" s="13">
        <f t="shared" si="330"/>
        <v>0</v>
      </c>
      <c r="P204" s="14"/>
      <c r="Q204" s="15">
        <f t="shared" si="324"/>
        <v>30</v>
      </c>
      <c r="R204" s="16">
        <f t="shared" si="325"/>
        <v>0</v>
      </c>
      <c r="S204" s="15">
        <f t="shared" si="326"/>
        <v>30</v>
      </c>
      <c r="T204" s="195">
        <v>63</v>
      </c>
      <c r="U204" s="195">
        <v>1.3</v>
      </c>
      <c r="V204" s="195">
        <f t="shared" si="327"/>
        <v>39</v>
      </c>
      <c r="W204" s="158"/>
      <c r="X204" s="56"/>
    </row>
    <row r="205" spans="1:25" s="27" customFormat="1">
      <c r="A205" s="7" t="s">
        <v>303</v>
      </c>
      <c r="B205" s="8" t="s">
        <v>277</v>
      </c>
      <c r="C205" s="9">
        <v>1</v>
      </c>
      <c r="D205" s="8" t="s">
        <v>46</v>
      </c>
      <c r="E205" s="14" t="s">
        <v>283</v>
      </c>
      <c r="F205" s="11">
        <v>5</v>
      </c>
      <c r="G205" s="11" t="s">
        <v>72</v>
      </c>
      <c r="H205" s="9"/>
      <c r="I205" s="9">
        <v>6</v>
      </c>
      <c r="J205" s="9">
        <v>23</v>
      </c>
      <c r="K205" s="9">
        <f t="shared" ref="K205" si="334">J205-I205+1</f>
        <v>18</v>
      </c>
      <c r="L205" s="9">
        <v>30</v>
      </c>
      <c r="M205" s="9"/>
      <c r="N205" s="12">
        <f t="shared" ref="N205" si="335">L205/K205</f>
        <v>1.6666666666666667</v>
      </c>
      <c r="O205" s="13">
        <f t="shared" si="330"/>
        <v>0</v>
      </c>
      <c r="P205" s="14"/>
      <c r="Q205" s="15">
        <f t="shared" ref="Q205" si="336">IF(K205=0,0,L205)</f>
        <v>30</v>
      </c>
      <c r="R205" s="16">
        <f t="shared" ref="R205" si="337">IF(K205=0,0,M205/1.5)</f>
        <v>0</v>
      </c>
      <c r="S205" s="15">
        <f t="shared" ref="S205" si="338">P205+Q205+R205</f>
        <v>30</v>
      </c>
      <c r="T205" s="195">
        <v>60</v>
      </c>
      <c r="U205" s="195">
        <v>1.2</v>
      </c>
      <c r="V205" s="195">
        <f t="shared" si="327"/>
        <v>36</v>
      </c>
      <c r="W205" s="158"/>
      <c r="X205" s="56"/>
    </row>
    <row r="206" spans="1:25" s="27" customFormat="1">
      <c r="A206" s="7" t="s">
        <v>301</v>
      </c>
      <c r="B206" s="8" t="s">
        <v>274</v>
      </c>
      <c r="C206" s="9">
        <v>1</v>
      </c>
      <c r="D206" s="8" t="s">
        <v>46</v>
      </c>
      <c r="E206" s="14" t="s">
        <v>283</v>
      </c>
      <c r="F206" s="11">
        <v>5</v>
      </c>
      <c r="G206" s="11" t="s">
        <v>74</v>
      </c>
      <c r="H206" s="9"/>
      <c r="I206" s="9">
        <v>6</v>
      </c>
      <c r="J206" s="9">
        <v>23</v>
      </c>
      <c r="K206" s="9">
        <f t="shared" ref="K206" si="339">J206-I206+1</f>
        <v>18</v>
      </c>
      <c r="L206" s="9">
        <v>30</v>
      </c>
      <c r="M206" s="9"/>
      <c r="N206" s="12">
        <f t="shared" ref="N206" si="340">L206/K206</f>
        <v>1.6666666666666667</v>
      </c>
      <c r="O206" s="13">
        <f t="shared" si="330"/>
        <v>0</v>
      </c>
      <c r="P206" s="14"/>
      <c r="Q206" s="15">
        <f t="shared" ref="Q206" si="341">IF(K206=0,0,L206)</f>
        <v>30</v>
      </c>
      <c r="R206" s="16">
        <f t="shared" ref="R206" si="342">IF(K206=0,0,M206/1.5)</f>
        <v>0</v>
      </c>
      <c r="S206" s="15">
        <f t="shared" ref="S206" si="343">P206+Q206+R206</f>
        <v>30</v>
      </c>
      <c r="T206" s="195">
        <v>62</v>
      </c>
      <c r="U206" s="195">
        <v>1.3</v>
      </c>
      <c r="V206" s="195">
        <f t="shared" si="327"/>
        <v>39</v>
      </c>
      <c r="W206" s="158"/>
      <c r="X206" s="56"/>
    </row>
    <row r="207" spans="1:25" s="14" customFormat="1">
      <c r="A207" s="7" t="s">
        <v>252</v>
      </c>
      <c r="B207" s="8" t="s">
        <v>273</v>
      </c>
      <c r="C207" s="9">
        <v>1</v>
      </c>
      <c r="D207" s="8" t="s">
        <v>46</v>
      </c>
      <c r="E207" s="14" t="s">
        <v>283</v>
      </c>
      <c r="F207" s="11">
        <v>5</v>
      </c>
      <c r="G207" s="11" t="s">
        <v>284</v>
      </c>
      <c r="H207" s="9"/>
      <c r="I207" s="9">
        <v>6</v>
      </c>
      <c r="J207" s="9">
        <v>23</v>
      </c>
      <c r="K207" s="9">
        <f>J207-I207+1</f>
        <v>18</v>
      </c>
      <c r="L207" s="9">
        <v>30</v>
      </c>
      <c r="M207" s="9"/>
      <c r="N207" s="12">
        <f>L207/K207</f>
        <v>1.6666666666666667</v>
      </c>
      <c r="O207" s="13">
        <f>M207/6</f>
        <v>0</v>
      </c>
      <c r="Q207" s="15">
        <f>IF(K207=0,0,L207)</f>
        <v>30</v>
      </c>
      <c r="R207" s="16">
        <f>IF(K207=0,0,M207/1.5)</f>
        <v>0</v>
      </c>
      <c r="S207" s="15">
        <f>P207+Q207+R207</f>
        <v>30</v>
      </c>
      <c r="T207" s="195">
        <v>63</v>
      </c>
      <c r="U207" s="195">
        <v>1.3</v>
      </c>
      <c r="V207" s="195">
        <f t="shared" si="327"/>
        <v>39</v>
      </c>
      <c r="W207" s="158"/>
      <c r="X207" s="164"/>
    </row>
    <row r="208" spans="1:25" s="48" customFormat="1">
      <c r="A208" s="45" t="s">
        <v>336</v>
      </c>
      <c r="B208" s="46" t="s">
        <v>330</v>
      </c>
      <c r="C208" s="47">
        <v>1</v>
      </c>
      <c r="D208" s="46" t="s">
        <v>46</v>
      </c>
      <c r="E208" s="48" t="s">
        <v>331</v>
      </c>
      <c r="F208" s="49">
        <v>7</v>
      </c>
      <c r="G208" s="49" t="s">
        <v>75</v>
      </c>
      <c r="H208" s="47"/>
      <c r="I208" s="47">
        <v>5</v>
      </c>
      <c r="J208" s="47">
        <v>23</v>
      </c>
      <c r="K208" s="47">
        <f t="shared" ref="K208" si="344">J208-I208+1</f>
        <v>19</v>
      </c>
      <c r="L208" s="47">
        <v>45</v>
      </c>
      <c r="M208" s="47"/>
      <c r="N208" s="50">
        <f t="shared" ref="N208" si="345">L208/K208</f>
        <v>2.3684210526315788</v>
      </c>
      <c r="O208" s="51">
        <f>M208/5</f>
        <v>0</v>
      </c>
      <c r="Q208" s="52">
        <f t="shared" ref="Q208" si="346">IF(K208=0,0,L208)</f>
        <v>45</v>
      </c>
      <c r="R208" s="90">
        <f t="shared" ref="R208" si="347">IF(K208=0,0,M208/1.5)</f>
        <v>0</v>
      </c>
      <c r="S208" s="52">
        <f t="shared" ref="S208" si="348">P208+Q208+R208</f>
        <v>45</v>
      </c>
      <c r="T208" s="195">
        <v>63</v>
      </c>
      <c r="U208" s="195">
        <v>1.2</v>
      </c>
      <c r="V208" s="195">
        <f t="shared" si="327"/>
        <v>54</v>
      </c>
      <c r="W208" s="160"/>
      <c r="X208" s="86"/>
    </row>
    <row r="209" spans="1:25" s="48" customFormat="1">
      <c r="A209" s="45"/>
      <c r="B209" s="46"/>
      <c r="C209" s="47"/>
      <c r="D209" s="46" t="s">
        <v>46</v>
      </c>
      <c r="E209" s="48" t="s">
        <v>473</v>
      </c>
      <c r="F209" s="49"/>
      <c r="G209" s="49"/>
      <c r="H209" s="47"/>
      <c r="I209" s="47"/>
      <c r="J209" s="47"/>
      <c r="K209" s="47"/>
      <c r="L209" s="47"/>
      <c r="M209" s="47"/>
      <c r="N209" s="50"/>
      <c r="O209" s="51"/>
      <c r="Q209" s="52"/>
      <c r="R209" s="90"/>
      <c r="S209" s="52"/>
      <c r="T209" s="195"/>
      <c r="U209" s="195"/>
      <c r="V209" s="195">
        <v>40.5</v>
      </c>
      <c r="W209" s="160"/>
      <c r="X209" s="86"/>
    </row>
    <row r="210" spans="1:25" s="27" customFormat="1">
      <c r="A210" s="237"/>
      <c r="B210" s="238" t="s">
        <v>312</v>
      </c>
      <c r="C210" s="239">
        <v>2</v>
      </c>
      <c r="D210" s="238" t="s">
        <v>46</v>
      </c>
      <c r="E210" s="240" t="s">
        <v>443</v>
      </c>
      <c r="F210" s="241">
        <v>3</v>
      </c>
      <c r="G210" s="241" t="s">
        <v>75</v>
      </c>
      <c r="H210" s="239"/>
      <c r="I210" s="239">
        <v>27</v>
      </c>
      <c r="J210" s="239">
        <v>36</v>
      </c>
      <c r="K210" s="239">
        <f t="shared" ref="K210" si="349">J210-I210+1</f>
        <v>10</v>
      </c>
      <c r="L210" s="239">
        <v>30</v>
      </c>
      <c r="M210" s="239"/>
      <c r="N210" s="242">
        <f t="shared" ref="N210" si="350">L210/K210</f>
        <v>3</v>
      </c>
      <c r="O210" s="243">
        <f>M210/5</f>
        <v>0</v>
      </c>
      <c r="P210" s="240"/>
      <c r="Q210" s="244">
        <f t="shared" ref="Q210" si="351">IF(K210=0,0,L210)</f>
        <v>30</v>
      </c>
      <c r="R210" s="245">
        <f t="shared" ref="R210" si="352">IF(K210=0,0,M210/1.5)</f>
        <v>0</v>
      </c>
      <c r="S210" s="244">
        <f t="shared" ref="S210" si="353">P210+Q210+R210</f>
        <v>30</v>
      </c>
      <c r="T210" s="235">
        <v>65</v>
      </c>
      <c r="U210" s="235">
        <v>1.3</v>
      </c>
      <c r="V210" s="235">
        <f t="shared" ref="V210" si="354">U210*S210</f>
        <v>39</v>
      </c>
      <c r="W210" s="158"/>
      <c r="X210" s="56"/>
    </row>
    <row r="211" spans="1:25" s="27" customFormat="1">
      <c r="A211" s="237"/>
      <c r="B211" s="238" t="s">
        <v>314</v>
      </c>
      <c r="C211" s="239">
        <v>2</v>
      </c>
      <c r="D211" s="238" t="s">
        <v>46</v>
      </c>
      <c r="E211" s="240" t="s">
        <v>443</v>
      </c>
      <c r="F211" s="241">
        <v>3</v>
      </c>
      <c r="G211" s="241" t="s">
        <v>83</v>
      </c>
      <c r="H211" s="239"/>
      <c r="I211" s="239">
        <v>27</v>
      </c>
      <c r="J211" s="239">
        <v>36</v>
      </c>
      <c r="K211" s="239">
        <f t="shared" ref="K211:K212" si="355">J211-I211+1</f>
        <v>10</v>
      </c>
      <c r="L211" s="239">
        <v>30</v>
      </c>
      <c r="M211" s="239"/>
      <c r="N211" s="242">
        <f t="shared" ref="N211:N212" si="356">L211/K211</f>
        <v>3</v>
      </c>
      <c r="O211" s="243">
        <f>M211/5</f>
        <v>0</v>
      </c>
      <c r="P211" s="240"/>
      <c r="Q211" s="244">
        <f t="shared" ref="Q211:Q212" si="357">IF(K211=0,0,L211)</f>
        <v>30</v>
      </c>
      <c r="R211" s="245">
        <f t="shared" ref="R211:R212" si="358">IF(K211=0,0,M211/1.5)</f>
        <v>0</v>
      </c>
      <c r="S211" s="244">
        <f t="shared" ref="S211:S212" si="359">P211+Q211+R211</f>
        <v>30</v>
      </c>
      <c r="T211" s="235">
        <v>65</v>
      </c>
      <c r="U211" s="235">
        <v>1.3</v>
      </c>
      <c r="V211" s="235">
        <f t="shared" ref="V211:V212" si="360">U211*S211</f>
        <v>39</v>
      </c>
      <c r="W211" s="158"/>
      <c r="X211" s="56"/>
    </row>
    <row r="212" spans="1:25" s="27" customFormat="1">
      <c r="A212" s="237"/>
      <c r="B212" s="238" t="s">
        <v>316</v>
      </c>
      <c r="C212" s="239">
        <v>2</v>
      </c>
      <c r="D212" s="238" t="s">
        <v>46</v>
      </c>
      <c r="E212" s="240" t="s">
        <v>443</v>
      </c>
      <c r="F212" s="241">
        <v>4</v>
      </c>
      <c r="G212" s="241" t="s">
        <v>75</v>
      </c>
      <c r="H212" s="239"/>
      <c r="I212" s="239">
        <v>27</v>
      </c>
      <c r="J212" s="239">
        <v>36</v>
      </c>
      <c r="K212" s="239">
        <f t="shared" si="355"/>
        <v>10</v>
      </c>
      <c r="L212" s="239">
        <v>30</v>
      </c>
      <c r="M212" s="239"/>
      <c r="N212" s="242">
        <f t="shared" si="356"/>
        <v>3</v>
      </c>
      <c r="O212" s="243">
        <f>M212/5</f>
        <v>0</v>
      </c>
      <c r="P212" s="240"/>
      <c r="Q212" s="244">
        <f t="shared" si="357"/>
        <v>30</v>
      </c>
      <c r="R212" s="245">
        <f t="shared" si="358"/>
        <v>0</v>
      </c>
      <c r="S212" s="244">
        <f t="shared" si="359"/>
        <v>30</v>
      </c>
      <c r="T212" s="235">
        <v>65</v>
      </c>
      <c r="U212" s="235">
        <v>1.3</v>
      </c>
      <c r="V212" s="235">
        <f t="shared" si="360"/>
        <v>39</v>
      </c>
      <c r="W212" s="158"/>
      <c r="X212" s="56"/>
    </row>
    <row r="213" spans="1:25" s="27" customFormat="1">
      <c r="A213" s="237"/>
      <c r="B213" s="238" t="s">
        <v>317</v>
      </c>
      <c r="C213" s="239">
        <v>2</v>
      </c>
      <c r="D213" s="238" t="s">
        <v>46</v>
      </c>
      <c r="E213" s="240" t="s">
        <v>443</v>
      </c>
      <c r="F213" s="241">
        <v>4</v>
      </c>
      <c r="G213" s="241" t="s">
        <v>83</v>
      </c>
      <c r="H213" s="239"/>
      <c r="I213" s="239">
        <v>27</v>
      </c>
      <c r="J213" s="239">
        <v>36</v>
      </c>
      <c r="K213" s="239">
        <f t="shared" ref="K213" si="361">J213-I213+1</f>
        <v>10</v>
      </c>
      <c r="L213" s="239">
        <v>30</v>
      </c>
      <c r="M213" s="239"/>
      <c r="N213" s="242">
        <f t="shared" ref="N213" si="362">L213/K213</f>
        <v>3</v>
      </c>
      <c r="O213" s="243">
        <f>M213/5</f>
        <v>0</v>
      </c>
      <c r="P213" s="240"/>
      <c r="Q213" s="244">
        <f t="shared" ref="Q213" si="363">IF(K213=0,0,L213)</f>
        <v>30</v>
      </c>
      <c r="R213" s="245">
        <f t="shared" ref="R213" si="364">IF(K213=0,0,M213/1.5)</f>
        <v>0</v>
      </c>
      <c r="S213" s="244">
        <f t="shared" ref="S213" si="365">P213+Q213+R213</f>
        <v>30</v>
      </c>
      <c r="T213" s="235">
        <v>65</v>
      </c>
      <c r="U213" s="235">
        <v>1.3</v>
      </c>
      <c r="V213" s="235">
        <f t="shared" ref="V213" si="366">U213*S213</f>
        <v>39</v>
      </c>
      <c r="W213" s="158"/>
      <c r="X213" s="56"/>
    </row>
    <row r="214" spans="1:25" s="204" customFormat="1" ht="25.5">
      <c r="A214" s="199" t="s">
        <v>15</v>
      </c>
      <c r="B214" s="199" t="s">
        <v>16</v>
      </c>
      <c r="C214" s="200" t="s">
        <v>149</v>
      </c>
      <c r="D214" s="199" t="s">
        <v>17</v>
      </c>
      <c r="E214" s="199" t="s">
        <v>18</v>
      </c>
      <c r="F214" s="199" t="s">
        <v>19</v>
      </c>
      <c r="G214" s="199" t="s">
        <v>20</v>
      </c>
      <c r="H214" s="200" t="s">
        <v>1</v>
      </c>
      <c r="I214" s="199" t="s">
        <v>21</v>
      </c>
      <c r="J214" s="199" t="s">
        <v>22</v>
      </c>
      <c r="K214" s="200" t="s">
        <v>2</v>
      </c>
      <c r="L214" s="199" t="s">
        <v>33</v>
      </c>
      <c r="M214" s="199" t="s">
        <v>34</v>
      </c>
      <c r="N214" s="201" t="s">
        <v>3</v>
      </c>
      <c r="O214" s="201" t="s">
        <v>4</v>
      </c>
      <c r="P214" s="200" t="s">
        <v>32</v>
      </c>
      <c r="Q214" s="199" t="s">
        <v>5</v>
      </c>
      <c r="R214" s="199" t="s">
        <v>6</v>
      </c>
      <c r="S214" s="202" t="s">
        <v>418</v>
      </c>
      <c r="T214" s="194" t="s">
        <v>416</v>
      </c>
      <c r="U214" s="194" t="s">
        <v>419</v>
      </c>
      <c r="V214" s="194" t="s">
        <v>420</v>
      </c>
      <c r="W214" s="203" t="s">
        <v>429</v>
      </c>
      <c r="X214" s="218" t="s">
        <v>438</v>
      </c>
      <c r="Y214" s="217" t="s">
        <v>439</v>
      </c>
    </row>
    <row r="215" spans="1:25" s="14" customFormat="1">
      <c r="A215" s="7" t="s">
        <v>375</v>
      </c>
      <c r="B215" s="8" t="s">
        <v>317</v>
      </c>
      <c r="C215" s="9">
        <v>1</v>
      </c>
      <c r="D215" s="8" t="s">
        <v>137</v>
      </c>
      <c r="E215" s="7" t="s">
        <v>315</v>
      </c>
      <c r="F215" s="11">
        <v>2</v>
      </c>
      <c r="G215" s="11" t="s">
        <v>139</v>
      </c>
      <c r="H215" s="9"/>
      <c r="I215" s="9">
        <v>6</v>
      </c>
      <c r="J215" s="9">
        <v>23</v>
      </c>
      <c r="K215" s="9">
        <f t="shared" ref="K215" si="367">J215-I215+1</f>
        <v>18</v>
      </c>
      <c r="L215" s="9">
        <v>45</v>
      </c>
      <c r="M215" s="9"/>
      <c r="N215" s="12">
        <f t="shared" ref="N215" si="368">L215/K215</f>
        <v>2.5</v>
      </c>
      <c r="O215" s="13">
        <f t="shared" ref="O215" si="369">M215/5</f>
        <v>0</v>
      </c>
      <c r="Q215" s="15">
        <f t="shared" ref="Q215" si="370">IF(K215=0,0,L215)</f>
        <v>45</v>
      </c>
      <c r="R215" s="16">
        <f t="shared" ref="R215" si="371">IF(K215=0,0,M215/1.5)</f>
        <v>0</v>
      </c>
      <c r="S215" s="15">
        <f t="shared" ref="S215" si="372">P215+Q215+R215</f>
        <v>45</v>
      </c>
      <c r="T215" s="195">
        <v>65</v>
      </c>
      <c r="U215" s="195">
        <v>1.3</v>
      </c>
      <c r="V215" s="195">
        <f>U215*S215</f>
        <v>58.5</v>
      </c>
      <c r="W215" s="158">
        <f>SUM(V215:V225)</f>
        <v>697.5</v>
      </c>
      <c r="X215" s="219">
        <f>SUM(V215:V226)</f>
        <v>697.5</v>
      </c>
      <c r="Y215" s="264">
        <f>X215-446</f>
        <v>251.5</v>
      </c>
    </row>
    <row r="216" spans="1:25" s="1" customFormat="1">
      <c r="A216" s="7" t="s">
        <v>261</v>
      </c>
      <c r="B216" s="8" t="s">
        <v>260</v>
      </c>
      <c r="C216" s="9">
        <v>1</v>
      </c>
      <c r="D216" s="8" t="s">
        <v>137</v>
      </c>
      <c r="E216" s="7" t="s">
        <v>138</v>
      </c>
      <c r="F216" s="11">
        <v>4</v>
      </c>
      <c r="G216" s="11" t="s">
        <v>73</v>
      </c>
      <c r="H216" s="9"/>
      <c r="I216" s="9">
        <v>1</v>
      </c>
      <c r="J216" s="9">
        <v>6</v>
      </c>
      <c r="K216" s="9">
        <f>J216-I216+1</f>
        <v>6</v>
      </c>
      <c r="L216" s="9">
        <v>30</v>
      </c>
      <c r="M216" s="9"/>
      <c r="N216" s="12">
        <f>L216/K216</f>
        <v>5</v>
      </c>
      <c r="O216" s="13">
        <f>M216/5</f>
        <v>0</v>
      </c>
      <c r="P216" s="14"/>
      <c r="Q216" s="15">
        <f>IF(K216=0,0,L216)</f>
        <v>30</v>
      </c>
      <c r="R216" s="16">
        <f>IF(K216=0,0,M216/1.5)</f>
        <v>0</v>
      </c>
      <c r="S216" s="15">
        <f>P216+Q216+R216</f>
        <v>30</v>
      </c>
      <c r="T216" s="196">
        <v>59</v>
      </c>
      <c r="U216" s="196">
        <v>1.1000000000000001</v>
      </c>
      <c r="V216" s="195">
        <f t="shared" ref="V216:V224" si="373">U216*S216</f>
        <v>33</v>
      </c>
      <c r="W216" s="158"/>
      <c r="X216" s="213"/>
    </row>
    <row r="217" spans="1:25" s="14" customFormat="1">
      <c r="A217" s="7" t="s">
        <v>255</v>
      </c>
      <c r="B217" s="8" t="s">
        <v>271</v>
      </c>
      <c r="C217" s="9">
        <v>1</v>
      </c>
      <c r="D217" s="8" t="s">
        <v>137</v>
      </c>
      <c r="E217" s="7" t="s">
        <v>138</v>
      </c>
      <c r="F217" s="11">
        <v>4</v>
      </c>
      <c r="G217" s="11" t="s">
        <v>125</v>
      </c>
      <c r="H217" s="9"/>
      <c r="I217" s="9">
        <v>6</v>
      </c>
      <c r="J217" s="9">
        <v>23</v>
      </c>
      <c r="K217" s="9">
        <f>J217-I217+1</f>
        <v>18</v>
      </c>
      <c r="L217" s="9">
        <v>60</v>
      </c>
      <c r="M217" s="9"/>
      <c r="N217" s="12">
        <f>L217/K217</f>
        <v>3.3333333333333335</v>
      </c>
      <c r="O217" s="13">
        <f>M217/5</f>
        <v>0</v>
      </c>
      <c r="Q217" s="15">
        <f>IF(K217=0,0,L217)</f>
        <v>60</v>
      </c>
      <c r="R217" s="16">
        <f>IF(K217=0,0,M217/1.5)</f>
        <v>0</v>
      </c>
      <c r="S217" s="15">
        <f>P217+Q217+R217</f>
        <v>60</v>
      </c>
      <c r="T217" s="195">
        <v>63</v>
      </c>
      <c r="U217" s="195">
        <v>1.3</v>
      </c>
      <c r="V217" s="195">
        <f t="shared" si="373"/>
        <v>78</v>
      </c>
      <c r="W217" s="158"/>
      <c r="X217" s="164"/>
    </row>
    <row r="218" spans="1:25" s="14" customFormat="1">
      <c r="A218" s="7" t="s">
        <v>251</v>
      </c>
      <c r="B218" s="8" t="s">
        <v>270</v>
      </c>
      <c r="C218" s="9">
        <v>1</v>
      </c>
      <c r="D218" s="8" t="s">
        <v>137</v>
      </c>
      <c r="E218" s="7" t="s">
        <v>138</v>
      </c>
      <c r="F218" s="11">
        <v>4</v>
      </c>
      <c r="G218" s="11" t="s">
        <v>374</v>
      </c>
      <c r="H218" s="9"/>
      <c r="I218" s="9">
        <v>6</v>
      </c>
      <c r="J218" s="9">
        <v>23</v>
      </c>
      <c r="K218" s="9">
        <f>J218-I218+1</f>
        <v>18</v>
      </c>
      <c r="L218" s="9">
        <v>60</v>
      </c>
      <c r="M218" s="9"/>
      <c r="N218" s="12">
        <f>L218/K218</f>
        <v>3.3333333333333335</v>
      </c>
      <c r="O218" s="13">
        <f>M218/5</f>
        <v>0</v>
      </c>
      <c r="Q218" s="15">
        <f>IF(K218=0,0,L218)</f>
        <v>60</v>
      </c>
      <c r="R218" s="16">
        <f>IF(K218=0,0,M218/1.5)</f>
        <v>0</v>
      </c>
      <c r="S218" s="15">
        <f>P218+Q218+R218</f>
        <v>60</v>
      </c>
      <c r="T218" s="195">
        <v>64</v>
      </c>
      <c r="U218" s="195">
        <v>1.3</v>
      </c>
      <c r="V218" s="195">
        <f t="shared" si="373"/>
        <v>78</v>
      </c>
      <c r="W218" s="158"/>
      <c r="X218" s="164"/>
    </row>
    <row r="219" spans="1:25" s="14" customFormat="1">
      <c r="A219" s="7" t="s">
        <v>255</v>
      </c>
      <c r="B219" s="8" t="s">
        <v>272</v>
      </c>
      <c r="C219" s="9">
        <v>1</v>
      </c>
      <c r="D219" s="8" t="s">
        <v>137</v>
      </c>
      <c r="E219" s="7" t="s">
        <v>138</v>
      </c>
      <c r="F219" s="11">
        <v>5</v>
      </c>
      <c r="G219" s="11" t="s">
        <v>125</v>
      </c>
      <c r="H219" s="9"/>
      <c r="I219" s="9">
        <v>6</v>
      </c>
      <c r="J219" s="9">
        <v>23</v>
      </c>
      <c r="K219" s="9">
        <f t="shared" ref="K219:K222" si="374">J219-I219+1</f>
        <v>18</v>
      </c>
      <c r="L219" s="9">
        <v>60</v>
      </c>
      <c r="M219" s="9"/>
      <c r="N219" s="12">
        <f t="shared" ref="N219:N222" si="375">L219/K219</f>
        <v>3.3333333333333335</v>
      </c>
      <c r="O219" s="13">
        <f t="shared" ref="O219:O222" si="376">M219/5</f>
        <v>0</v>
      </c>
      <c r="Q219" s="15">
        <f t="shared" ref="Q219:Q222" si="377">IF(K219=0,0,L219)</f>
        <v>60</v>
      </c>
      <c r="R219" s="16">
        <f t="shared" ref="R219:R222" si="378">IF(K219=0,0,M219/1.5)</f>
        <v>0</v>
      </c>
      <c r="S219" s="15">
        <f t="shared" ref="S219:S222" si="379">P219+Q219+R219</f>
        <v>60</v>
      </c>
      <c r="T219" s="195">
        <v>63</v>
      </c>
      <c r="U219" s="195">
        <v>1.3</v>
      </c>
      <c r="V219" s="195">
        <f t="shared" si="373"/>
        <v>78</v>
      </c>
      <c r="W219" s="158"/>
      <c r="X219" s="164"/>
    </row>
    <row r="220" spans="1:25" s="14" customFormat="1">
      <c r="A220" s="7" t="s">
        <v>252</v>
      </c>
      <c r="B220" s="8" t="s">
        <v>273</v>
      </c>
      <c r="C220" s="9">
        <v>1</v>
      </c>
      <c r="D220" s="8" t="s">
        <v>137</v>
      </c>
      <c r="E220" s="7" t="s">
        <v>138</v>
      </c>
      <c r="F220" s="11">
        <v>5</v>
      </c>
      <c r="G220" s="11" t="s">
        <v>282</v>
      </c>
      <c r="H220" s="9"/>
      <c r="I220" s="9">
        <v>6</v>
      </c>
      <c r="J220" s="9">
        <v>23</v>
      </c>
      <c r="K220" s="9">
        <f t="shared" si="374"/>
        <v>18</v>
      </c>
      <c r="L220" s="9">
        <v>60</v>
      </c>
      <c r="M220" s="9"/>
      <c r="N220" s="12">
        <f t="shared" si="375"/>
        <v>3.3333333333333335</v>
      </c>
      <c r="O220" s="13">
        <f t="shared" si="376"/>
        <v>0</v>
      </c>
      <c r="Q220" s="15">
        <f t="shared" si="377"/>
        <v>60</v>
      </c>
      <c r="R220" s="16">
        <f t="shared" si="378"/>
        <v>0</v>
      </c>
      <c r="S220" s="15">
        <f t="shared" si="379"/>
        <v>60</v>
      </c>
      <c r="T220" s="195">
        <v>63</v>
      </c>
      <c r="U220" s="195">
        <v>1.3</v>
      </c>
      <c r="V220" s="195">
        <f t="shared" si="373"/>
        <v>78</v>
      </c>
      <c r="W220" s="158"/>
      <c r="X220" s="164"/>
    </row>
    <row r="221" spans="1:25" s="14" customFormat="1">
      <c r="A221" s="7" t="s">
        <v>143</v>
      </c>
      <c r="B221" s="8" t="s">
        <v>275</v>
      </c>
      <c r="C221" s="9">
        <v>1</v>
      </c>
      <c r="D221" s="8" t="s">
        <v>137</v>
      </c>
      <c r="E221" s="7" t="s">
        <v>138</v>
      </c>
      <c r="F221" s="11">
        <v>6</v>
      </c>
      <c r="G221" s="11" t="s">
        <v>125</v>
      </c>
      <c r="H221" s="9"/>
      <c r="I221" s="9">
        <v>6</v>
      </c>
      <c r="J221" s="9">
        <v>23</v>
      </c>
      <c r="K221" s="9">
        <f t="shared" si="374"/>
        <v>18</v>
      </c>
      <c r="L221" s="9">
        <v>60</v>
      </c>
      <c r="M221" s="9"/>
      <c r="N221" s="12">
        <f t="shared" si="375"/>
        <v>3.3333333333333335</v>
      </c>
      <c r="O221" s="13">
        <f t="shared" si="376"/>
        <v>0</v>
      </c>
      <c r="Q221" s="15">
        <f t="shared" si="377"/>
        <v>60</v>
      </c>
      <c r="R221" s="16">
        <f t="shared" si="378"/>
        <v>0</v>
      </c>
      <c r="S221" s="15">
        <f t="shared" si="379"/>
        <v>60</v>
      </c>
      <c r="T221" s="195">
        <v>62</v>
      </c>
      <c r="U221" s="195">
        <v>1.3</v>
      </c>
      <c r="V221" s="195">
        <f t="shared" si="373"/>
        <v>78</v>
      </c>
      <c r="W221" s="158"/>
      <c r="X221" s="164"/>
    </row>
    <row r="222" spans="1:25" s="14" customFormat="1">
      <c r="A222" s="7" t="s">
        <v>250</v>
      </c>
      <c r="B222" s="8" t="s">
        <v>277</v>
      </c>
      <c r="C222" s="9">
        <v>1</v>
      </c>
      <c r="D222" s="8" t="s">
        <v>137</v>
      </c>
      <c r="E222" s="7" t="s">
        <v>138</v>
      </c>
      <c r="F222" s="11">
        <v>6</v>
      </c>
      <c r="G222" s="11" t="s">
        <v>282</v>
      </c>
      <c r="H222" s="9"/>
      <c r="I222" s="9">
        <v>6</v>
      </c>
      <c r="J222" s="9">
        <v>23</v>
      </c>
      <c r="K222" s="9">
        <f t="shared" si="374"/>
        <v>18</v>
      </c>
      <c r="L222" s="9">
        <v>60</v>
      </c>
      <c r="M222" s="9"/>
      <c r="N222" s="12">
        <f t="shared" si="375"/>
        <v>3.3333333333333335</v>
      </c>
      <c r="O222" s="13">
        <f t="shared" si="376"/>
        <v>0</v>
      </c>
      <c r="Q222" s="15">
        <f t="shared" si="377"/>
        <v>60</v>
      </c>
      <c r="R222" s="16">
        <f t="shared" si="378"/>
        <v>0</v>
      </c>
      <c r="S222" s="15">
        <f t="shared" si="379"/>
        <v>60</v>
      </c>
      <c r="T222" s="195">
        <v>60</v>
      </c>
      <c r="U222" s="195">
        <v>1.2</v>
      </c>
      <c r="V222" s="195">
        <f t="shared" si="373"/>
        <v>72</v>
      </c>
      <c r="W222" s="158"/>
      <c r="X222" s="164"/>
    </row>
    <row r="223" spans="1:25" s="14" customFormat="1">
      <c r="A223" s="7" t="s">
        <v>376</v>
      </c>
      <c r="B223" s="8" t="s">
        <v>316</v>
      </c>
      <c r="C223" s="9">
        <v>1</v>
      </c>
      <c r="D223" s="8" t="s">
        <v>137</v>
      </c>
      <c r="E223" s="7" t="s">
        <v>315</v>
      </c>
      <c r="F223" s="11">
        <v>7</v>
      </c>
      <c r="G223" s="11" t="s">
        <v>83</v>
      </c>
      <c r="H223" s="9"/>
      <c r="I223" s="9">
        <v>6</v>
      </c>
      <c r="J223" s="9">
        <v>23</v>
      </c>
      <c r="K223" s="9">
        <f t="shared" ref="K223" si="380">J223-I223+1</f>
        <v>18</v>
      </c>
      <c r="L223" s="9">
        <v>45</v>
      </c>
      <c r="M223" s="9"/>
      <c r="N223" s="12">
        <f t="shared" ref="N223" si="381">L223/K223</f>
        <v>2.5</v>
      </c>
      <c r="O223" s="13">
        <f t="shared" ref="O223" si="382">M223/5</f>
        <v>0</v>
      </c>
      <c r="Q223" s="15">
        <f t="shared" ref="Q223" si="383">IF(K223=0,0,L223)</f>
        <v>45</v>
      </c>
      <c r="R223" s="16">
        <f t="shared" ref="R223" si="384">IF(K223=0,0,M223/1.5)</f>
        <v>0</v>
      </c>
      <c r="S223" s="15">
        <f t="shared" ref="S223" si="385">P223+Q223+R223</f>
        <v>45</v>
      </c>
      <c r="T223" s="195">
        <v>65</v>
      </c>
      <c r="U223" s="195">
        <v>1.3</v>
      </c>
      <c r="V223" s="195">
        <f t="shared" si="373"/>
        <v>58.5</v>
      </c>
      <c r="W223" s="158"/>
      <c r="X223" s="164"/>
    </row>
    <row r="224" spans="1:25" s="27" customFormat="1">
      <c r="A224" s="7"/>
      <c r="B224" s="8" t="s">
        <v>442</v>
      </c>
      <c r="C224" s="9">
        <v>1</v>
      </c>
      <c r="D224" s="8" t="s">
        <v>137</v>
      </c>
      <c r="E224" s="7" t="s">
        <v>138</v>
      </c>
      <c r="F224" s="11">
        <v>7</v>
      </c>
      <c r="G224" s="11" t="s">
        <v>210</v>
      </c>
      <c r="H224" s="9"/>
      <c r="I224" s="9">
        <v>1</v>
      </c>
      <c r="J224" s="9">
        <v>9</v>
      </c>
      <c r="K224" s="9">
        <f>J224-I224+1</f>
        <v>9</v>
      </c>
      <c r="L224" s="9">
        <v>45</v>
      </c>
      <c r="M224" s="9"/>
      <c r="N224" s="12">
        <f>L224/K224</f>
        <v>5</v>
      </c>
      <c r="O224" s="13">
        <f>M224/5</f>
        <v>0</v>
      </c>
      <c r="P224" s="14"/>
      <c r="Q224" s="15">
        <f>IF(K224=0,0,L224)</f>
        <v>45</v>
      </c>
      <c r="R224" s="16">
        <f>IF(K224=0,0,M224/1.5)</f>
        <v>0</v>
      </c>
      <c r="S224" s="15">
        <f>P224+Q224+R224</f>
        <v>45</v>
      </c>
      <c r="T224" s="195">
        <v>39</v>
      </c>
      <c r="U224" s="195">
        <v>1</v>
      </c>
      <c r="V224" s="195">
        <f t="shared" si="373"/>
        <v>45</v>
      </c>
      <c r="W224" s="158"/>
      <c r="X224" s="56"/>
    </row>
    <row r="225" spans="1:25" s="27" customFormat="1">
      <c r="A225" s="7"/>
      <c r="B225" s="8"/>
      <c r="C225" s="9"/>
      <c r="D225" s="8" t="s">
        <v>137</v>
      </c>
      <c r="E225" s="7" t="s">
        <v>473</v>
      </c>
      <c r="F225" s="11"/>
      <c r="G225" s="11"/>
      <c r="H225" s="9"/>
      <c r="I225" s="9"/>
      <c r="J225" s="9"/>
      <c r="K225" s="9"/>
      <c r="L225" s="9"/>
      <c r="M225" s="9"/>
      <c r="N225" s="12"/>
      <c r="O225" s="13"/>
      <c r="P225" s="14"/>
      <c r="Q225" s="15"/>
      <c r="R225" s="16"/>
      <c r="S225" s="15"/>
      <c r="T225" s="195"/>
      <c r="U225" s="195"/>
      <c r="V225" s="195">
        <v>40.5</v>
      </c>
      <c r="W225" s="158"/>
      <c r="X225" s="56"/>
    </row>
    <row r="226" spans="1:25" s="204" customFormat="1" ht="25.5">
      <c r="A226" s="199" t="s">
        <v>15</v>
      </c>
      <c r="B226" s="199" t="s">
        <v>16</v>
      </c>
      <c r="C226" s="200" t="s">
        <v>149</v>
      </c>
      <c r="D226" s="199" t="s">
        <v>17</v>
      </c>
      <c r="E226" s="199" t="s">
        <v>18</v>
      </c>
      <c r="F226" s="199" t="s">
        <v>19</v>
      </c>
      <c r="G226" s="199" t="s">
        <v>20</v>
      </c>
      <c r="H226" s="200" t="s">
        <v>1</v>
      </c>
      <c r="I226" s="199" t="s">
        <v>21</v>
      </c>
      <c r="J226" s="199" t="s">
        <v>22</v>
      </c>
      <c r="K226" s="200" t="s">
        <v>2</v>
      </c>
      <c r="L226" s="199" t="s">
        <v>33</v>
      </c>
      <c r="M226" s="199" t="s">
        <v>34</v>
      </c>
      <c r="N226" s="201" t="s">
        <v>3</v>
      </c>
      <c r="O226" s="201" t="s">
        <v>4</v>
      </c>
      <c r="P226" s="200" t="s">
        <v>32</v>
      </c>
      <c r="Q226" s="199" t="s">
        <v>5</v>
      </c>
      <c r="R226" s="199" t="s">
        <v>6</v>
      </c>
      <c r="S226" s="202" t="s">
        <v>418</v>
      </c>
      <c r="T226" s="194" t="s">
        <v>416</v>
      </c>
      <c r="U226" s="194" t="s">
        <v>419</v>
      </c>
      <c r="V226" s="194" t="s">
        <v>420</v>
      </c>
      <c r="W226" s="203" t="s">
        <v>429</v>
      </c>
      <c r="X226" s="218" t="s">
        <v>438</v>
      </c>
      <c r="Y226" s="217" t="s">
        <v>439</v>
      </c>
    </row>
    <row r="227" spans="1:25" s="14" customFormat="1">
      <c r="A227" s="7"/>
      <c r="B227" s="8" t="s">
        <v>326</v>
      </c>
      <c r="C227" s="9">
        <v>1</v>
      </c>
      <c r="D227" s="8" t="s">
        <v>202</v>
      </c>
      <c r="E227" s="7" t="s">
        <v>315</v>
      </c>
      <c r="F227" s="11">
        <v>3</v>
      </c>
      <c r="G227" s="11" t="s">
        <v>83</v>
      </c>
      <c r="H227" s="9"/>
      <c r="I227" s="9">
        <v>6</v>
      </c>
      <c r="J227" s="9">
        <v>23</v>
      </c>
      <c r="K227" s="9">
        <f>J227-I227+1</f>
        <v>18</v>
      </c>
      <c r="L227" s="9">
        <v>45</v>
      </c>
      <c r="M227" s="9"/>
      <c r="N227" s="12">
        <f>L227/K227</f>
        <v>2.5</v>
      </c>
      <c r="O227" s="13">
        <f>M227/5</f>
        <v>0</v>
      </c>
      <c r="Q227" s="15">
        <f>IF(K227=0,0,L227)</f>
        <v>45</v>
      </c>
      <c r="R227" s="16">
        <f>IF(K227=0,0,M227/1.5)</f>
        <v>0</v>
      </c>
      <c r="S227" s="15">
        <f>P227+Q227+R227</f>
        <v>45</v>
      </c>
      <c r="T227" s="195">
        <v>60</v>
      </c>
      <c r="U227" s="195">
        <v>1.2</v>
      </c>
      <c r="V227" s="195">
        <f>U227*S227</f>
        <v>54</v>
      </c>
      <c r="W227" s="158">
        <f>SUM(V227:V238)</f>
        <v>585.85</v>
      </c>
      <c r="X227" s="219">
        <f>SUM(V227:V240)</f>
        <v>663.85</v>
      </c>
      <c r="Y227" s="221">
        <f>X227-446</f>
        <v>217.85000000000002</v>
      </c>
    </row>
    <row r="228" spans="1:25" s="14" customFormat="1">
      <c r="A228" s="7"/>
      <c r="B228" s="8" t="s">
        <v>314</v>
      </c>
      <c r="C228" s="9">
        <v>1</v>
      </c>
      <c r="D228" s="8" t="s">
        <v>202</v>
      </c>
      <c r="E228" s="7" t="s">
        <v>315</v>
      </c>
      <c r="F228" s="11">
        <v>3</v>
      </c>
      <c r="G228" s="11" t="s">
        <v>139</v>
      </c>
      <c r="H228" s="9"/>
      <c r="I228" s="9">
        <v>6</v>
      </c>
      <c r="J228" s="9">
        <v>23</v>
      </c>
      <c r="K228" s="9">
        <f t="shared" ref="K228" si="386">J228-I228+1</f>
        <v>18</v>
      </c>
      <c r="L228" s="9">
        <v>45</v>
      </c>
      <c r="M228" s="9"/>
      <c r="N228" s="12">
        <f t="shared" ref="N228" si="387">L228/K228</f>
        <v>2.5</v>
      </c>
      <c r="O228" s="13">
        <f t="shared" ref="O228" si="388">M228/5</f>
        <v>0</v>
      </c>
      <c r="Q228" s="15">
        <f t="shared" ref="Q228" si="389">IF(K228=0,0,L228)</f>
        <v>45</v>
      </c>
      <c r="R228" s="16">
        <f t="shared" ref="R228" si="390">IF(K228=0,0,M228/1.5)</f>
        <v>0</v>
      </c>
      <c r="S228" s="15">
        <f t="shared" ref="S228" si="391">P228+Q228+R228</f>
        <v>45</v>
      </c>
      <c r="T228" s="195">
        <v>65</v>
      </c>
      <c r="U228" s="195">
        <v>1.3</v>
      </c>
      <c r="V228" s="195">
        <f t="shared" ref="V228:V236" si="392">U228*S228</f>
        <v>58.5</v>
      </c>
      <c r="W228" s="158"/>
      <c r="X228" s="164"/>
    </row>
    <row r="229" spans="1:25" s="14" customFormat="1">
      <c r="A229" s="7" t="s">
        <v>377</v>
      </c>
      <c r="B229" s="8" t="s">
        <v>321</v>
      </c>
      <c r="C229" s="9">
        <v>1</v>
      </c>
      <c r="D229" s="8" t="s">
        <v>202</v>
      </c>
      <c r="E229" s="7" t="s">
        <v>315</v>
      </c>
      <c r="F229" s="11">
        <v>5</v>
      </c>
      <c r="G229" s="11" t="s">
        <v>75</v>
      </c>
      <c r="H229" s="9"/>
      <c r="I229" s="9">
        <v>6</v>
      </c>
      <c r="J229" s="9">
        <v>23</v>
      </c>
      <c r="K229" s="9">
        <f t="shared" ref="K229" si="393">J229-I229+1</f>
        <v>18</v>
      </c>
      <c r="L229" s="9">
        <v>45</v>
      </c>
      <c r="M229" s="9"/>
      <c r="N229" s="12">
        <f t="shared" ref="N229" si="394">L229/K229</f>
        <v>2.5</v>
      </c>
      <c r="O229" s="13">
        <f t="shared" ref="O229" si="395">M229/5</f>
        <v>0</v>
      </c>
      <c r="Q229" s="15">
        <f t="shared" ref="Q229" si="396">IF(K229=0,0,L229)</f>
        <v>45</v>
      </c>
      <c r="R229" s="16">
        <f t="shared" ref="R229" si="397">IF(K229=0,0,M229/1.5)</f>
        <v>0</v>
      </c>
      <c r="S229" s="15">
        <f t="shared" ref="S229" si="398">P229+Q229+R229</f>
        <v>45</v>
      </c>
      <c r="T229" s="195">
        <v>61</v>
      </c>
      <c r="U229" s="195">
        <v>1.3</v>
      </c>
      <c r="V229" s="195">
        <f t="shared" si="392"/>
        <v>58.5</v>
      </c>
      <c r="W229" s="158"/>
      <c r="X229" s="164"/>
    </row>
    <row r="230" spans="1:25" s="14" customFormat="1">
      <c r="A230" s="7" t="s">
        <v>377</v>
      </c>
      <c r="B230" s="8" t="s">
        <v>322</v>
      </c>
      <c r="C230" s="9">
        <v>1</v>
      </c>
      <c r="D230" s="8" t="s">
        <v>202</v>
      </c>
      <c r="E230" s="7" t="s">
        <v>315</v>
      </c>
      <c r="F230" s="11">
        <v>5</v>
      </c>
      <c r="G230" s="11" t="s">
        <v>83</v>
      </c>
      <c r="H230" s="9"/>
      <c r="I230" s="9">
        <v>6</v>
      </c>
      <c r="J230" s="9">
        <v>23</v>
      </c>
      <c r="K230" s="9">
        <f t="shared" ref="K230" si="399">J230-I230+1</f>
        <v>18</v>
      </c>
      <c r="L230" s="9">
        <v>45</v>
      </c>
      <c r="M230" s="9"/>
      <c r="N230" s="12">
        <f t="shared" ref="N230" si="400">L230/K230</f>
        <v>2.5</v>
      </c>
      <c r="O230" s="13">
        <f t="shared" ref="O230" si="401">M230/5</f>
        <v>0</v>
      </c>
      <c r="Q230" s="15">
        <f t="shared" ref="Q230" si="402">IF(K230=0,0,L230)</f>
        <v>45</v>
      </c>
      <c r="R230" s="16">
        <f t="shared" ref="R230" si="403">IF(K230=0,0,M230/1.5)</f>
        <v>0</v>
      </c>
      <c r="S230" s="15">
        <f t="shared" ref="S230" si="404">P230+Q230+R230</f>
        <v>45</v>
      </c>
      <c r="T230" s="195">
        <v>60</v>
      </c>
      <c r="U230" s="195">
        <v>1.2</v>
      </c>
      <c r="V230" s="195">
        <f t="shared" si="392"/>
        <v>54</v>
      </c>
      <c r="W230" s="158"/>
      <c r="X230" s="164"/>
    </row>
    <row r="231" spans="1:25" s="14" customFormat="1">
      <c r="A231" s="163"/>
      <c r="B231" s="8" t="s">
        <v>183</v>
      </c>
      <c r="C231" s="9">
        <v>1</v>
      </c>
      <c r="D231" s="8" t="s">
        <v>202</v>
      </c>
      <c r="E231" s="14" t="s">
        <v>114</v>
      </c>
      <c r="F231" s="9">
        <v>5</v>
      </c>
      <c r="G231" s="11" t="s">
        <v>108</v>
      </c>
      <c r="H231" s="9"/>
      <c r="I231" s="9">
        <v>1</v>
      </c>
      <c r="J231" s="9">
        <v>15</v>
      </c>
      <c r="K231" s="9">
        <f>J231-I231+1</f>
        <v>15</v>
      </c>
      <c r="L231" s="9">
        <v>30</v>
      </c>
      <c r="M231" s="9"/>
      <c r="N231" s="12">
        <f t="shared" ref="N231:N233" si="405">L231/K231</f>
        <v>2</v>
      </c>
      <c r="O231" s="13">
        <f>M231/6</f>
        <v>0</v>
      </c>
      <c r="Q231" s="15">
        <f>IF(K231=0,0,L231)</f>
        <v>30</v>
      </c>
      <c r="R231" s="16">
        <f>IF(K231=0,0,M231/1.5)</f>
        <v>0</v>
      </c>
      <c r="S231" s="15">
        <f>P231+Q231+R231</f>
        <v>30</v>
      </c>
      <c r="T231" s="195">
        <v>60</v>
      </c>
      <c r="U231" s="195">
        <v>1.2</v>
      </c>
      <c r="V231" s="195">
        <f t="shared" si="392"/>
        <v>36</v>
      </c>
      <c r="W231" s="158"/>
      <c r="X231" s="164"/>
    </row>
    <row r="232" spans="1:25" s="14" customFormat="1">
      <c r="A232" s="163"/>
      <c r="B232" s="8" t="s">
        <v>182</v>
      </c>
      <c r="C232" s="9">
        <v>1</v>
      </c>
      <c r="D232" s="8" t="s">
        <v>202</v>
      </c>
      <c r="E232" s="14" t="s">
        <v>114</v>
      </c>
      <c r="F232" s="9">
        <v>7</v>
      </c>
      <c r="G232" s="11" t="s">
        <v>73</v>
      </c>
      <c r="H232" s="9"/>
      <c r="I232" s="9">
        <v>1</v>
      </c>
      <c r="J232" s="9">
        <v>15</v>
      </c>
      <c r="K232" s="9">
        <f t="shared" ref="K232" si="406">J232-I232+1</f>
        <v>15</v>
      </c>
      <c r="L232" s="9">
        <v>30</v>
      </c>
      <c r="M232" s="9"/>
      <c r="N232" s="12">
        <f t="shared" si="405"/>
        <v>2</v>
      </c>
      <c r="O232" s="13">
        <f t="shared" ref="O232" si="407">M232/6</f>
        <v>0</v>
      </c>
      <c r="Q232" s="15">
        <f t="shared" ref="Q232" si="408">IF(K232=0,0,L232)</f>
        <v>30</v>
      </c>
      <c r="R232" s="16">
        <f t="shared" ref="R232" si="409">IF(K232=0,0,M232/1.5)</f>
        <v>0</v>
      </c>
      <c r="S232" s="15">
        <f t="shared" ref="S232" si="410">P232+Q232+R232</f>
        <v>30</v>
      </c>
      <c r="T232" s="195">
        <v>61</v>
      </c>
      <c r="U232" s="195">
        <v>1.3</v>
      </c>
      <c r="V232" s="195">
        <f t="shared" si="392"/>
        <v>39</v>
      </c>
      <c r="W232" s="158"/>
      <c r="X232" s="164"/>
    </row>
    <row r="233" spans="1:25" s="14" customFormat="1">
      <c r="A233" s="163"/>
      <c r="B233" s="8" t="s">
        <v>181</v>
      </c>
      <c r="C233" s="9">
        <v>1</v>
      </c>
      <c r="D233" s="8" t="s">
        <v>202</v>
      </c>
      <c r="E233" s="14" t="s">
        <v>114</v>
      </c>
      <c r="F233" s="9">
        <v>7</v>
      </c>
      <c r="G233" s="11" t="s">
        <v>72</v>
      </c>
      <c r="H233" s="9"/>
      <c r="I233" s="9">
        <v>1</v>
      </c>
      <c r="J233" s="9">
        <v>15</v>
      </c>
      <c r="K233" s="9">
        <f t="shared" ref="K233" si="411">J233-I233+1</f>
        <v>15</v>
      </c>
      <c r="L233" s="9">
        <v>30</v>
      </c>
      <c r="M233" s="9"/>
      <c r="N233" s="12">
        <f t="shared" si="405"/>
        <v>2</v>
      </c>
      <c r="O233" s="13">
        <f t="shared" ref="O233" si="412">M233/6</f>
        <v>0</v>
      </c>
      <c r="Q233" s="15">
        <f t="shared" ref="Q233" si="413">IF(K233=0,0,L233)</f>
        <v>30</v>
      </c>
      <c r="R233" s="16">
        <f t="shared" ref="R233" si="414">IF(K233=0,0,M233/1.5)</f>
        <v>0</v>
      </c>
      <c r="S233" s="15">
        <f t="shared" ref="S233" si="415">P233+Q233+R233</f>
        <v>30</v>
      </c>
      <c r="T233" s="195">
        <v>61</v>
      </c>
      <c r="U233" s="195">
        <v>1.3</v>
      </c>
      <c r="V233" s="195">
        <f t="shared" si="392"/>
        <v>39</v>
      </c>
      <c r="W233" s="158"/>
      <c r="X233" s="164"/>
    </row>
    <row r="234" spans="1:25" s="14" customFormat="1">
      <c r="A234" s="7" t="s">
        <v>378</v>
      </c>
      <c r="B234" s="8" t="s">
        <v>318</v>
      </c>
      <c r="C234" s="9">
        <v>1</v>
      </c>
      <c r="D234" s="8" t="s">
        <v>202</v>
      </c>
      <c r="E234" s="7" t="s">
        <v>315</v>
      </c>
      <c r="F234" s="11">
        <v>6</v>
      </c>
      <c r="G234" s="11" t="s">
        <v>75</v>
      </c>
      <c r="H234" s="9"/>
      <c r="I234" s="9">
        <v>6</v>
      </c>
      <c r="J234" s="9">
        <v>23</v>
      </c>
      <c r="K234" s="9">
        <f t="shared" ref="K234" si="416">J234-I234+1</f>
        <v>18</v>
      </c>
      <c r="L234" s="9">
        <v>45</v>
      </c>
      <c r="M234" s="9"/>
      <c r="N234" s="12">
        <f t="shared" ref="N234" si="417">L234/K234</f>
        <v>2.5</v>
      </c>
      <c r="O234" s="13">
        <f t="shared" ref="O234" si="418">M234/5</f>
        <v>0</v>
      </c>
      <c r="Q234" s="15">
        <f t="shared" ref="Q234" si="419">IF(K234=0,0,L234)</f>
        <v>45</v>
      </c>
      <c r="R234" s="16">
        <f t="shared" ref="R234" si="420">IF(K234=0,0,M234/1.5)</f>
        <v>0</v>
      </c>
      <c r="S234" s="15">
        <f t="shared" ref="S234" si="421">P234+Q234+R234</f>
        <v>45</v>
      </c>
      <c r="T234" s="195">
        <v>64</v>
      </c>
      <c r="U234" s="195">
        <v>1.3</v>
      </c>
      <c r="V234" s="195">
        <f t="shared" si="392"/>
        <v>58.5</v>
      </c>
      <c r="W234" s="158"/>
      <c r="X234" s="164"/>
    </row>
    <row r="235" spans="1:25" s="14" customFormat="1">
      <c r="A235" s="7" t="s">
        <v>379</v>
      </c>
      <c r="B235" s="8" t="s">
        <v>319</v>
      </c>
      <c r="C235" s="9">
        <v>1</v>
      </c>
      <c r="D235" s="8" t="s">
        <v>202</v>
      </c>
      <c r="E235" s="7" t="s">
        <v>315</v>
      </c>
      <c r="F235" s="11">
        <v>6</v>
      </c>
      <c r="G235" s="11" t="s">
        <v>83</v>
      </c>
      <c r="H235" s="9"/>
      <c r="I235" s="9">
        <v>6</v>
      </c>
      <c r="J235" s="9">
        <v>23</v>
      </c>
      <c r="K235" s="9">
        <f t="shared" ref="K235" si="422">J235-I235+1</f>
        <v>18</v>
      </c>
      <c r="L235" s="9">
        <v>45</v>
      </c>
      <c r="M235" s="9"/>
      <c r="N235" s="12">
        <f t="shared" ref="N235" si="423">L235/K235</f>
        <v>2.5</v>
      </c>
      <c r="O235" s="13">
        <f t="shared" ref="O235" si="424">M235/5</f>
        <v>0</v>
      </c>
      <c r="Q235" s="15">
        <f t="shared" ref="Q235" si="425">IF(K235=0,0,L235)</f>
        <v>45</v>
      </c>
      <c r="R235" s="16">
        <f t="shared" ref="R235" si="426">IF(K235=0,0,M235/1.5)</f>
        <v>0</v>
      </c>
      <c r="S235" s="15">
        <f t="shared" ref="S235" si="427">P235+Q235+R235</f>
        <v>45</v>
      </c>
      <c r="T235" s="195">
        <v>64</v>
      </c>
      <c r="U235" s="195">
        <v>1.3</v>
      </c>
      <c r="V235" s="195">
        <f t="shared" si="392"/>
        <v>58.5</v>
      </c>
      <c r="W235" s="158"/>
      <c r="X235" s="164"/>
    </row>
    <row r="236" spans="1:25" s="14" customFormat="1">
      <c r="A236" s="7" t="s">
        <v>379</v>
      </c>
      <c r="B236" s="8" t="s">
        <v>320</v>
      </c>
      <c r="C236" s="9">
        <v>1</v>
      </c>
      <c r="D236" s="8" t="s">
        <v>202</v>
      </c>
      <c r="E236" s="7" t="s">
        <v>315</v>
      </c>
      <c r="F236" s="11">
        <v>6</v>
      </c>
      <c r="G236" s="11" t="s">
        <v>139</v>
      </c>
      <c r="H236" s="9"/>
      <c r="I236" s="9">
        <v>6</v>
      </c>
      <c r="J236" s="9">
        <v>23</v>
      </c>
      <c r="K236" s="9">
        <f t="shared" ref="K236" si="428">J236-I236+1</f>
        <v>18</v>
      </c>
      <c r="L236" s="9">
        <v>45</v>
      </c>
      <c r="M236" s="9"/>
      <c r="N236" s="12">
        <f t="shared" ref="N236" si="429">L236/K236</f>
        <v>2.5</v>
      </c>
      <c r="O236" s="13">
        <f t="shared" ref="O236" si="430">M236/5</f>
        <v>0</v>
      </c>
      <c r="Q236" s="15">
        <f t="shared" ref="Q236" si="431">IF(K236=0,0,L236)</f>
        <v>45</v>
      </c>
      <c r="R236" s="16">
        <f t="shared" ref="R236" si="432">IF(K236=0,0,M236/1.5)</f>
        <v>0</v>
      </c>
      <c r="S236" s="15">
        <f t="shared" ref="S236" si="433">P236+Q236+R236</f>
        <v>45</v>
      </c>
      <c r="T236" s="195">
        <v>61</v>
      </c>
      <c r="U236" s="195">
        <v>1.3</v>
      </c>
      <c r="V236" s="195">
        <f t="shared" si="392"/>
        <v>58.5</v>
      </c>
      <c r="W236" s="158"/>
      <c r="X236" s="164"/>
    </row>
    <row r="237" spans="1:25" s="14" customFormat="1">
      <c r="A237" s="7"/>
      <c r="B237" s="8"/>
      <c r="C237" s="9"/>
      <c r="D237" s="8" t="s">
        <v>202</v>
      </c>
      <c r="E237" s="7" t="s">
        <v>473</v>
      </c>
      <c r="F237" s="11"/>
      <c r="G237" s="11"/>
      <c r="H237" s="9"/>
      <c r="I237" s="9"/>
      <c r="J237" s="9"/>
      <c r="K237" s="9"/>
      <c r="L237" s="9"/>
      <c r="M237" s="9"/>
      <c r="N237" s="12"/>
      <c r="O237" s="13"/>
      <c r="Q237" s="15"/>
      <c r="R237" s="16"/>
      <c r="S237" s="15"/>
      <c r="T237" s="195"/>
      <c r="U237" s="195"/>
      <c r="V237" s="195">
        <v>40.5</v>
      </c>
      <c r="W237" s="158"/>
      <c r="X237" s="164"/>
    </row>
    <row r="238" spans="1:25" s="40" customFormat="1">
      <c r="A238" s="95"/>
      <c r="B238" s="38"/>
      <c r="C238" s="39"/>
      <c r="D238" s="38" t="s">
        <v>202</v>
      </c>
      <c r="E238" s="95" t="s">
        <v>430</v>
      </c>
      <c r="F238" s="41"/>
      <c r="G238" s="41"/>
      <c r="H238" s="39"/>
      <c r="I238" s="39"/>
      <c r="J238" s="39"/>
      <c r="K238" s="39"/>
      <c r="L238" s="39"/>
      <c r="M238" s="39"/>
      <c r="N238" s="42"/>
      <c r="O238" s="43"/>
      <c r="Q238" s="44"/>
      <c r="R238" s="96"/>
      <c r="S238" s="44"/>
      <c r="T238" s="195"/>
      <c r="U238" s="195"/>
      <c r="V238" s="195">
        <f>SUM(T227:T236)/20</f>
        <v>30.85</v>
      </c>
      <c r="W238" s="169"/>
      <c r="X238" s="216"/>
    </row>
    <row r="239" spans="1:25" s="27" customFormat="1">
      <c r="A239" s="237"/>
      <c r="B239" s="238" t="s">
        <v>270</v>
      </c>
      <c r="C239" s="239">
        <v>2</v>
      </c>
      <c r="D239" s="238" t="s">
        <v>202</v>
      </c>
      <c r="E239" s="240" t="s">
        <v>443</v>
      </c>
      <c r="F239" s="241">
        <v>3</v>
      </c>
      <c r="G239" s="241" t="s">
        <v>75</v>
      </c>
      <c r="H239" s="239"/>
      <c r="I239" s="239">
        <v>27</v>
      </c>
      <c r="J239" s="239">
        <v>36</v>
      </c>
      <c r="K239" s="239">
        <f t="shared" ref="K239:K240" si="434">J239-I239+1</f>
        <v>10</v>
      </c>
      <c r="L239" s="239">
        <v>30</v>
      </c>
      <c r="M239" s="239"/>
      <c r="N239" s="242">
        <f t="shared" ref="N239:N240" si="435">L239/K239</f>
        <v>3</v>
      </c>
      <c r="O239" s="243">
        <f>M239/5</f>
        <v>0</v>
      </c>
      <c r="P239" s="240"/>
      <c r="Q239" s="244">
        <f t="shared" ref="Q239:Q240" si="436">IF(K239=0,0,L239)</f>
        <v>30</v>
      </c>
      <c r="R239" s="245">
        <f t="shared" ref="R239:R240" si="437">IF(K239=0,0,M239/1.5)</f>
        <v>0</v>
      </c>
      <c r="S239" s="244">
        <f t="shared" ref="S239:S240" si="438">P239+Q239+R239</f>
        <v>30</v>
      </c>
      <c r="T239" s="235">
        <v>64</v>
      </c>
      <c r="U239" s="235">
        <v>1.3</v>
      </c>
      <c r="V239" s="235">
        <f t="shared" ref="V239:V240" si="439">U239*S239</f>
        <v>39</v>
      </c>
      <c r="W239" s="158"/>
      <c r="X239" s="56"/>
    </row>
    <row r="240" spans="1:25" s="27" customFormat="1">
      <c r="A240" s="237"/>
      <c r="B240" s="238" t="s">
        <v>271</v>
      </c>
      <c r="C240" s="239">
        <v>2</v>
      </c>
      <c r="D240" s="238" t="s">
        <v>202</v>
      </c>
      <c r="E240" s="240" t="s">
        <v>443</v>
      </c>
      <c r="F240" s="241">
        <v>3</v>
      </c>
      <c r="G240" s="241" t="s">
        <v>83</v>
      </c>
      <c r="H240" s="239"/>
      <c r="I240" s="239">
        <v>27</v>
      </c>
      <c r="J240" s="239">
        <v>36</v>
      </c>
      <c r="K240" s="239">
        <f t="shared" si="434"/>
        <v>10</v>
      </c>
      <c r="L240" s="239">
        <v>30</v>
      </c>
      <c r="M240" s="239"/>
      <c r="N240" s="242">
        <f t="shared" si="435"/>
        <v>3</v>
      </c>
      <c r="O240" s="243">
        <f>M240/5</f>
        <v>0</v>
      </c>
      <c r="P240" s="240"/>
      <c r="Q240" s="244">
        <f t="shared" si="436"/>
        <v>30</v>
      </c>
      <c r="R240" s="245">
        <f t="shared" si="437"/>
        <v>0</v>
      </c>
      <c r="S240" s="244">
        <f t="shared" si="438"/>
        <v>30</v>
      </c>
      <c r="T240" s="235">
        <v>63</v>
      </c>
      <c r="U240" s="235">
        <v>1.3</v>
      </c>
      <c r="V240" s="235">
        <f t="shared" si="439"/>
        <v>39</v>
      </c>
      <c r="W240" s="158"/>
      <c r="X240" s="56"/>
    </row>
    <row r="241" spans="1:25" s="204" customFormat="1" ht="25.5">
      <c r="A241" s="199" t="s">
        <v>15</v>
      </c>
      <c r="B241" s="199" t="s">
        <v>16</v>
      </c>
      <c r="C241" s="200" t="s">
        <v>149</v>
      </c>
      <c r="D241" s="199" t="s">
        <v>17</v>
      </c>
      <c r="E241" s="199" t="s">
        <v>18</v>
      </c>
      <c r="F241" s="199" t="s">
        <v>19</v>
      </c>
      <c r="G241" s="199" t="s">
        <v>20</v>
      </c>
      <c r="H241" s="200" t="s">
        <v>1</v>
      </c>
      <c r="I241" s="199" t="s">
        <v>21</v>
      </c>
      <c r="J241" s="199" t="s">
        <v>22</v>
      </c>
      <c r="K241" s="200" t="s">
        <v>2</v>
      </c>
      <c r="L241" s="199" t="s">
        <v>33</v>
      </c>
      <c r="M241" s="199" t="s">
        <v>34</v>
      </c>
      <c r="N241" s="201" t="s">
        <v>3</v>
      </c>
      <c r="O241" s="201" t="s">
        <v>4</v>
      </c>
      <c r="P241" s="200" t="s">
        <v>32</v>
      </c>
      <c r="Q241" s="199" t="s">
        <v>5</v>
      </c>
      <c r="R241" s="199" t="s">
        <v>6</v>
      </c>
      <c r="S241" s="202" t="s">
        <v>418</v>
      </c>
      <c r="T241" s="194" t="s">
        <v>416</v>
      </c>
      <c r="U241" s="194" t="s">
        <v>419</v>
      </c>
      <c r="V241" s="194" t="s">
        <v>420</v>
      </c>
      <c r="W241" s="203" t="s">
        <v>429</v>
      </c>
      <c r="X241" s="218" t="s">
        <v>438</v>
      </c>
      <c r="Y241" s="217" t="s">
        <v>439</v>
      </c>
    </row>
    <row r="242" spans="1:25" s="27" customFormat="1">
      <c r="A242" s="7" t="s">
        <v>133</v>
      </c>
      <c r="B242" s="8" t="s">
        <v>195</v>
      </c>
      <c r="C242" s="9">
        <v>1</v>
      </c>
      <c r="D242" s="8" t="s">
        <v>29</v>
      </c>
      <c r="E242" s="14" t="s">
        <v>194</v>
      </c>
      <c r="F242" s="11" t="s">
        <v>78</v>
      </c>
      <c r="G242" s="112" t="s">
        <v>95</v>
      </c>
      <c r="H242" s="9"/>
      <c r="I242" s="9">
        <v>1</v>
      </c>
      <c r="J242" s="9">
        <v>6</v>
      </c>
      <c r="K242" s="9">
        <f t="shared" ref="K242:K250" si="440">J242-I242+1</f>
        <v>6</v>
      </c>
      <c r="L242" s="9"/>
      <c r="M242" s="9">
        <v>60</v>
      </c>
      <c r="N242" s="12">
        <f>L242/K242</f>
        <v>0</v>
      </c>
      <c r="O242" s="13">
        <f>M242/5</f>
        <v>12</v>
      </c>
      <c r="P242" s="14"/>
      <c r="Q242" s="15">
        <f t="shared" ref="Q242:Q250" si="441">IF(K242=0,0,L242)</f>
        <v>0</v>
      </c>
      <c r="R242" s="16">
        <f t="shared" ref="R242:R250" si="442">IF(K242=0,0,M242/1.5)</f>
        <v>40</v>
      </c>
      <c r="S242" s="15">
        <f t="shared" ref="S242:S250" si="443">P242+Q242+R242</f>
        <v>40</v>
      </c>
      <c r="T242" s="195">
        <v>29</v>
      </c>
      <c r="U242" s="195">
        <v>1</v>
      </c>
      <c r="V242" s="195">
        <f>U242*S242</f>
        <v>40</v>
      </c>
      <c r="W242" s="158">
        <f>SUM(V242:V255)</f>
        <v>459</v>
      </c>
      <c r="X242" s="219">
        <f>SUM(V242:V261)</f>
        <v>649</v>
      </c>
      <c r="Y242" s="221">
        <f>X242-446</f>
        <v>203</v>
      </c>
    </row>
    <row r="243" spans="1:25" s="27" customFormat="1">
      <c r="A243" s="7" t="s">
        <v>133</v>
      </c>
      <c r="B243" s="8" t="s">
        <v>196</v>
      </c>
      <c r="C243" s="9">
        <v>1</v>
      </c>
      <c r="D243" s="8" t="s">
        <v>29</v>
      </c>
      <c r="E243" s="14" t="s">
        <v>194</v>
      </c>
      <c r="F243" s="11" t="s">
        <v>78</v>
      </c>
      <c r="G243" s="11" t="s">
        <v>210</v>
      </c>
      <c r="H243" s="9"/>
      <c r="I243" s="9">
        <v>1</v>
      </c>
      <c r="J243" s="9">
        <v>6</v>
      </c>
      <c r="K243" s="9">
        <f t="shared" si="440"/>
        <v>6</v>
      </c>
      <c r="L243" s="9"/>
      <c r="M243" s="9">
        <v>60</v>
      </c>
      <c r="N243" s="12">
        <f>L243/K243</f>
        <v>0</v>
      </c>
      <c r="O243" s="13">
        <f>M243/5</f>
        <v>12</v>
      </c>
      <c r="P243" s="14"/>
      <c r="Q243" s="15">
        <f t="shared" si="441"/>
        <v>0</v>
      </c>
      <c r="R243" s="16">
        <f t="shared" si="442"/>
        <v>40</v>
      </c>
      <c r="S243" s="15">
        <f t="shared" si="443"/>
        <v>40</v>
      </c>
      <c r="T243" s="195">
        <v>30</v>
      </c>
      <c r="U243" s="195">
        <v>1</v>
      </c>
      <c r="V243" s="195">
        <f t="shared" ref="V243:V254" si="444">U243*S243</f>
        <v>40</v>
      </c>
      <c r="W243" s="158"/>
      <c r="X243" s="56"/>
    </row>
    <row r="244" spans="1:25" s="27" customFormat="1">
      <c r="A244" s="7" t="s">
        <v>133</v>
      </c>
      <c r="B244" s="8" t="s">
        <v>198</v>
      </c>
      <c r="C244" s="9">
        <v>1</v>
      </c>
      <c r="D244" s="8" t="s">
        <v>29</v>
      </c>
      <c r="E244" s="14" t="s">
        <v>194</v>
      </c>
      <c r="F244" s="11" t="s">
        <v>78</v>
      </c>
      <c r="G244" s="112" t="s">
        <v>95</v>
      </c>
      <c r="H244" s="9"/>
      <c r="I244" s="9">
        <v>7</v>
      </c>
      <c r="J244" s="9">
        <v>12</v>
      </c>
      <c r="K244" s="9">
        <f t="shared" si="440"/>
        <v>6</v>
      </c>
      <c r="L244" s="9"/>
      <c r="M244" s="9">
        <v>60</v>
      </c>
      <c r="N244" s="12">
        <f>L244/K244</f>
        <v>0</v>
      </c>
      <c r="O244" s="13">
        <f>M244/5</f>
        <v>12</v>
      </c>
      <c r="P244" s="14"/>
      <c r="Q244" s="15">
        <f t="shared" si="441"/>
        <v>0</v>
      </c>
      <c r="R244" s="16">
        <f t="shared" si="442"/>
        <v>40</v>
      </c>
      <c r="S244" s="15">
        <f t="shared" si="443"/>
        <v>40</v>
      </c>
      <c r="T244" s="195">
        <v>28</v>
      </c>
      <c r="U244" s="195">
        <v>1</v>
      </c>
      <c r="V244" s="195">
        <f t="shared" si="444"/>
        <v>40</v>
      </c>
      <c r="W244" s="158"/>
      <c r="X244" s="56"/>
    </row>
    <row r="245" spans="1:25" s="27" customFormat="1">
      <c r="A245" s="7" t="s">
        <v>133</v>
      </c>
      <c r="B245" s="8" t="s">
        <v>199</v>
      </c>
      <c r="C245" s="9">
        <v>1</v>
      </c>
      <c r="D245" s="8" t="s">
        <v>29</v>
      </c>
      <c r="E245" s="14" t="s">
        <v>194</v>
      </c>
      <c r="F245" s="11" t="s">
        <v>78</v>
      </c>
      <c r="G245" s="11" t="s">
        <v>210</v>
      </c>
      <c r="H245" s="9"/>
      <c r="I245" s="9">
        <v>7</v>
      </c>
      <c r="J245" s="9">
        <v>12</v>
      </c>
      <c r="K245" s="9">
        <f t="shared" si="440"/>
        <v>6</v>
      </c>
      <c r="L245" s="9"/>
      <c r="M245" s="9">
        <v>60</v>
      </c>
      <c r="N245" s="12">
        <f>L245/K245</f>
        <v>0</v>
      </c>
      <c r="O245" s="13">
        <f>M245/5</f>
        <v>12</v>
      </c>
      <c r="P245" s="14"/>
      <c r="Q245" s="15">
        <f t="shared" si="441"/>
        <v>0</v>
      </c>
      <c r="R245" s="16">
        <f t="shared" si="442"/>
        <v>40</v>
      </c>
      <c r="S245" s="15">
        <f t="shared" si="443"/>
        <v>40</v>
      </c>
      <c r="T245" s="195">
        <v>28</v>
      </c>
      <c r="U245" s="195">
        <v>1</v>
      </c>
      <c r="V245" s="195">
        <f t="shared" si="444"/>
        <v>40</v>
      </c>
      <c r="W245" s="158"/>
      <c r="X245" s="56"/>
    </row>
    <row r="246" spans="1:25" s="27" customFormat="1">
      <c r="A246" s="7" t="s">
        <v>133</v>
      </c>
      <c r="B246" s="8" t="s">
        <v>147</v>
      </c>
      <c r="C246" s="9">
        <v>1</v>
      </c>
      <c r="D246" s="8" t="s">
        <v>29</v>
      </c>
      <c r="E246" s="14" t="s">
        <v>254</v>
      </c>
      <c r="F246" s="11" t="s">
        <v>285</v>
      </c>
      <c r="G246" s="11" t="s">
        <v>207</v>
      </c>
      <c r="H246" s="9"/>
      <c r="I246" s="9">
        <v>1</v>
      </c>
      <c r="J246" s="9">
        <v>5</v>
      </c>
      <c r="K246" s="9">
        <f t="shared" si="440"/>
        <v>5</v>
      </c>
      <c r="L246" s="9"/>
      <c r="M246" s="9">
        <v>60</v>
      </c>
      <c r="N246" s="12">
        <f>L246/K246</f>
        <v>0</v>
      </c>
      <c r="O246" s="13">
        <f>M246/5</f>
        <v>12</v>
      </c>
      <c r="P246" s="14"/>
      <c r="Q246" s="15">
        <f t="shared" si="441"/>
        <v>0</v>
      </c>
      <c r="R246" s="16">
        <f t="shared" si="442"/>
        <v>40</v>
      </c>
      <c r="S246" s="15">
        <f t="shared" si="443"/>
        <v>40</v>
      </c>
      <c r="T246" s="195">
        <v>7</v>
      </c>
      <c r="U246" s="195">
        <v>1</v>
      </c>
      <c r="V246" s="195">
        <f t="shared" si="444"/>
        <v>40</v>
      </c>
      <c r="W246" s="158"/>
      <c r="X246" s="56"/>
    </row>
    <row r="247" spans="1:25" s="14" customFormat="1">
      <c r="A247" s="163" t="s">
        <v>134</v>
      </c>
      <c r="B247" s="8" t="s">
        <v>364</v>
      </c>
      <c r="C247" s="9">
        <v>1</v>
      </c>
      <c r="D247" s="8" t="s">
        <v>29</v>
      </c>
      <c r="E247" s="14" t="s">
        <v>329</v>
      </c>
      <c r="F247" s="9">
        <v>6</v>
      </c>
      <c r="G247" s="11" t="s">
        <v>276</v>
      </c>
      <c r="H247" s="9"/>
      <c r="I247" s="9">
        <v>6</v>
      </c>
      <c r="J247" s="9">
        <v>10</v>
      </c>
      <c r="K247" s="9">
        <f t="shared" si="440"/>
        <v>5</v>
      </c>
      <c r="L247" s="9"/>
      <c r="M247" s="9">
        <v>30</v>
      </c>
      <c r="N247" s="12"/>
      <c r="O247" s="13">
        <f>M247/6</f>
        <v>5</v>
      </c>
      <c r="Q247" s="15">
        <f t="shared" si="441"/>
        <v>0</v>
      </c>
      <c r="R247" s="16">
        <f t="shared" si="442"/>
        <v>20</v>
      </c>
      <c r="S247" s="15">
        <f t="shared" si="443"/>
        <v>20</v>
      </c>
      <c r="T247" s="195">
        <v>29</v>
      </c>
      <c r="U247" s="195">
        <v>1</v>
      </c>
      <c r="V247" s="195">
        <f t="shared" si="444"/>
        <v>20</v>
      </c>
      <c r="W247" s="158"/>
      <c r="X247" s="164"/>
    </row>
    <row r="248" spans="1:25" s="14" customFormat="1">
      <c r="A248" s="163" t="s">
        <v>134</v>
      </c>
      <c r="B248" s="8" t="s">
        <v>365</v>
      </c>
      <c r="C248" s="9">
        <v>1</v>
      </c>
      <c r="D248" s="8" t="s">
        <v>29</v>
      </c>
      <c r="E248" s="14" t="s">
        <v>329</v>
      </c>
      <c r="F248" s="9">
        <v>7</v>
      </c>
      <c r="G248" s="11" t="s">
        <v>276</v>
      </c>
      <c r="H248" s="9"/>
      <c r="I248" s="9">
        <v>6</v>
      </c>
      <c r="J248" s="9">
        <v>10</v>
      </c>
      <c r="K248" s="9">
        <f t="shared" si="440"/>
        <v>5</v>
      </c>
      <c r="L248" s="9"/>
      <c r="M248" s="9">
        <v>30</v>
      </c>
      <c r="N248" s="12"/>
      <c r="O248" s="13">
        <f>M248/6</f>
        <v>5</v>
      </c>
      <c r="Q248" s="15">
        <f t="shared" si="441"/>
        <v>0</v>
      </c>
      <c r="R248" s="16">
        <f t="shared" si="442"/>
        <v>20</v>
      </c>
      <c r="S248" s="15">
        <f t="shared" si="443"/>
        <v>20</v>
      </c>
      <c r="T248" s="195">
        <v>30</v>
      </c>
      <c r="U248" s="195">
        <v>1</v>
      </c>
      <c r="V248" s="195">
        <f t="shared" si="444"/>
        <v>20</v>
      </c>
      <c r="W248" s="158"/>
      <c r="X248" s="164"/>
    </row>
    <row r="249" spans="1:25" s="48" customFormat="1">
      <c r="A249" s="45" t="s">
        <v>134</v>
      </c>
      <c r="B249" s="46" t="s">
        <v>388</v>
      </c>
      <c r="C249" s="47">
        <v>1</v>
      </c>
      <c r="D249" s="46" t="s">
        <v>29</v>
      </c>
      <c r="E249" s="92" t="s">
        <v>334</v>
      </c>
      <c r="F249" s="49">
        <v>7</v>
      </c>
      <c r="G249" s="49" t="s">
        <v>276</v>
      </c>
      <c r="H249" s="47"/>
      <c r="I249" s="47">
        <v>11</v>
      </c>
      <c r="J249" s="47">
        <v>15</v>
      </c>
      <c r="K249" s="47">
        <f t="shared" si="440"/>
        <v>5</v>
      </c>
      <c r="L249" s="47"/>
      <c r="M249" s="47">
        <v>30</v>
      </c>
      <c r="N249" s="50">
        <f t="shared" ref="N249:N250" si="445">L249/K249</f>
        <v>0</v>
      </c>
      <c r="O249" s="51">
        <f t="shared" ref="O249:O250" si="446">M249/6</f>
        <v>5</v>
      </c>
      <c r="Q249" s="52">
        <f t="shared" si="441"/>
        <v>0</v>
      </c>
      <c r="R249" s="90">
        <f t="shared" si="442"/>
        <v>20</v>
      </c>
      <c r="S249" s="52">
        <f t="shared" si="443"/>
        <v>20</v>
      </c>
      <c r="T249" s="195">
        <v>28</v>
      </c>
      <c r="U249" s="195">
        <v>1</v>
      </c>
      <c r="V249" s="195">
        <f t="shared" si="444"/>
        <v>20</v>
      </c>
      <c r="X249" s="86"/>
    </row>
    <row r="250" spans="1:25" s="48" customFormat="1">
      <c r="A250" s="45" t="s">
        <v>134</v>
      </c>
      <c r="B250" s="46" t="s">
        <v>389</v>
      </c>
      <c r="C250" s="47">
        <v>1</v>
      </c>
      <c r="D250" s="46" t="s">
        <v>29</v>
      </c>
      <c r="E250" s="92" t="s">
        <v>334</v>
      </c>
      <c r="F250" s="49">
        <v>7</v>
      </c>
      <c r="G250" s="49" t="s">
        <v>276</v>
      </c>
      <c r="H250" s="47"/>
      <c r="I250" s="47">
        <v>16</v>
      </c>
      <c r="J250" s="47">
        <v>23</v>
      </c>
      <c r="K250" s="47">
        <f t="shared" si="440"/>
        <v>8</v>
      </c>
      <c r="L250" s="47"/>
      <c r="M250" s="47">
        <v>30</v>
      </c>
      <c r="N250" s="50">
        <f t="shared" si="445"/>
        <v>0</v>
      </c>
      <c r="O250" s="51">
        <f t="shared" si="446"/>
        <v>5</v>
      </c>
      <c r="Q250" s="52">
        <f t="shared" si="441"/>
        <v>0</v>
      </c>
      <c r="R250" s="90">
        <f t="shared" si="442"/>
        <v>20</v>
      </c>
      <c r="S250" s="52">
        <f t="shared" si="443"/>
        <v>20</v>
      </c>
      <c r="T250" s="195">
        <v>28</v>
      </c>
      <c r="U250" s="195">
        <v>1</v>
      </c>
      <c r="V250" s="195">
        <f t="shared" si="444"/>
        <v>20</v>
      </c>
      <c r="X250" s="86"/>
    </row>
    <row r="251" spans="1:25" s="14" customFormat="1">
      <c r="A251" s="163" t="s">
        <v>134</v>
      </c>
      <c r="B251" s="8" t="s">
        <v>348</v>
      </c>
      <c r="C251" s="9">
        <v>1</v>
      </c>
      <c r="D251" s="8" t="s">
        <v>29</v>
      </c>
      <c r="E251" s="14" t="s">
        <v>329</v>
      </c>
      <c r="F251" s="9">
        <v>6</v>
      </c>
      <c r="G251" s="11" t="s">
        <v>36</v>
      </c>
      <c r="H251" s="9"/>
      <c r="I251" s="9">
        <v>16</v>
      </c>
      <c r="J251" s="9">
        <v>23</v>
      </c>
      <c r="K251" s="9">
        <f>J251-I251+1</f>
        <v>8</v>
      </c>
      <c r="L251" s="9"/>
      <c r="M251" s="9">
        <v>30</v>
      </c>
      <c r="N251" s="12"/>
      <c r="O251" s="13">
        <f>M251/6</f>
        <v>5</v>
      </c>
      <c r="Q251" s="15">
        <f>IF(K251=0,0,L251)</f>
        <v>0</v>
      </c>
      <c r="R251" s="16">
        <f>IF(K251=0,0,M251/1.5)</f>
        <v>20</v>
      </c>
      <c r="S251" s="15">
        <f>P251+Q251+R251</f>
        <v>20</v>
      </c>
      <c r="T251" s="195">
        <v>32</v>
      </c>
      <c r="U251" s="195">
        <v>1.1000000000000001</v>
      </c>
      <c r="V251" s="195">
        <f t="shared" si="444"/>
        <v>22</v>
      </c>
      <c r="W251" s="158"/>
      <c r="X251" s="164"/>
    </row>
    <row r="252" spans="1:25" s="14" customFormat="1">
      <c r="A252" s="163" t="s">
        <v>134</v>
      </c>
      <c r="B252" s="8" t="s">
        <v>349</v>
      </c>
      <c r="C252" s="9">
        <v>1</v>
      </c>
      <c r="D252" s="8" t="s">
        <v>29</v>
      </c>
      <c r="E252" s="14" t="s">
        <v>329</v>
      </c>
      <c r="F252" s="9">
        <v>6</v>
      </c>
      <c r="G252" s="11" t="s">
        <v>37</v>
      </c>
      <c r="H252" s="9"/>
      <c r="I252" s="9">
        <v>16</v>
      </c>
      <c r="J252" s="9">
        <v>23</v>
      </c>
      <c r="K252" s="9">
        <f>J252-I252+1</f>
        <v>8</v>
      </c>
      <c r="L252" s="9"/>
      <c r="M252" s="9">
        <v>30</v>
      </c>
      <c r="N252" s="12"/>
      <c r="O252" s="13">
        <f>M252/6</f>
        <v>5</v>
      </c>
      <c r="Q252" s="15">
        <f>IF(K252=0,0,L252)</f>
        <v>0</v>
      </c>
      <c r="R252" s="16">
        <f>IF(K252=0,0,M252/1.5)</f>
        <v>20</v>
      </c>
      <c r="S252" s="15">
        <f>P252+Q252+R252</f>
        <v>20</v>
      </c>
      <c r="T252" s="195">
        <v>33</v>
      </c>
      <c r="U252" s="195">
        <v>1.1000000000000001</v>
      </c>
      <c r="V252" s="195">
        <f t="shared" si="444"/>
        <v>22</v>
      </c>
      <c r="W252" s="158"/>
      <c r="X252" s="164"/>
    </row>
    <row r="253" spans="1:25" s="27" customFormat="1">
      <c r="A253" s="97" t="s">
        <v>252</v>
      </c>
      <c r="B253" s="8" t="s">
        <v>180</v>
      </c>
      <c r="C253" s="9">
        <v>1</v>
      </c>
      <c r="D253" s="8" t="s">
        <v>29</v>
      </c>
      <c r="E253" s="14" t="s">
        <v>110</v>
      </c>
      <c r="F253" s="24">
        <v>3</v>
      </c>
      <c r="G253" s="11" t="s">
        <v>75</v>
      </c>
      <c r="H253" s="9"/>
      <c r="I253" s="9">
        <v>1</v>
      </c>
      <c r="J253" s="9">
        <v>10</v>
      </c>
      <c r="K253" s="9">
        <f t="shared" ref="K253" si="447">J253-I253+1</f>
        <v>10</v>
      </c>
      <c r="L253" s="9">
        <v>30</v>
      </c>
      <c r="M253" s="9"/>
      <c r="N253" s="12"/>
      <c r="O253" s="13">
        <f t="shared" ref="O253" si="448">M253/6</f>
        <v>0</v>
      </c>
      <c r="P253" s="14"/>
      <c r="Q253" s="15">
        <f t="shared" ref="Q253" si="449">IF(K253=0,0,L253)</f>
        <v>30</v>
      </c>
      <c r="R253" s="16">
        <f t="shared" ref="R253" si="450">IF(K253=0,0,M253/1.5)</f>
        <v>0</v>
      </c>
      <c r="S253" s="15">
        <f t="shared" ref="S253" si="451">P253+Q253+R253</f>
        <v>30</v>
      </c>
      <c r="T253" s="195">
        <v>56</v>
      </c>
      <c r="U253" s="195">
        <v>1.2</v>
      </c>
      <c r="V253" s="195">
        <f t="shared" si="444"/>
        <v>36</v>
      </c>
      <c r="W253" s="158"/>
      <c r="X253" s="56"/>
    </row>
    <row r="254" spans="1:25" s="27" customFormat="1">
      <c r="A254" s="7" t="s">
        <v>255</v>
      </c>
      <c r="B254" s="8" t="s">
        <v>148</v>
      </c>
      <c r="C254" s="9">
        <v>1</v>
      </c>
      <c r="D254" s="8" t="s">
        <v>29</v>
      </c>
      <c r="E254" s="7" t="s">
        <v>120</v>
      </c>
      <c r="F254" s="11">
        <v>5</v>
      </c>
      <c r="G254" s="112" t="s">
        <v>337</v>
      </c>
      <c r="H254" s="9">
        <v>1</v>
      </c>
      <c r="I254" s="9">
        <v>1</v>
      </c>
      <c r="J254" s="9">
        <v>15</v>
      </c>
      <c r="K254" s="9">
        <f t="shared" ref="K254:K257" si="452">J254-I254+1</f>
        <v>15</v>
      </c>
      <c r="L254" s="9">
        <v>45</v>
      </c>
      <c r="M254" s="9"/>
      <c r="N254" s="12"/>
      <c r="O254" s="13">
        <f>M254/5</f>
        <v>0</v>
      </c>
      <c r="P254" s="14"/>
      <c r="Q254" s="15">
        <f t="shared" ref="Q254:Q257" si="453">IF(K254=0,0,L254)</f>
        <v>45</v>
      </c>
      <c r="R254" s="16">
        <f t="shared" ref="R254:R257" si="454">IF(K254=0,0,M254/1.5)</f>
        <v>0</v>
      </c>
      <c r="S254" s="15">
        <f t="shared" ref="S254:S257" si="455">P254+Q254+R254</f>
        <v>45</v>
      </c>
      <c r="T254" s="195">
        <v>37</v>
      </c>
      <c r="U254" s="195">
        <v>1</v>
      </c>
      <c r="V254" s="195">
        <f t="shared" si="444"/>
        <v>45</v>
      </c>
      <c r="W254" s="158"/>
      <c r="X254" s="56"/>
    </row>
    <row r="255" spans="1:25" s="27" customFormat="1">
      <c r="A255" s="7"/>
      <c r="B255" s="8"/>
      <c r="C255" s="9"/>
      <c r="D255" s="8" t="s">
        <v>29</v>
      </c>
      <c r="E255" s="7" t="s">
        <v>436</v>
      </c>
      <c r="F255" s="11"/>
      <c r="G255" s="112"/>
      <c r="H255" s="9"/>
      <c r="I255" s="9"/>
      <c r="J255" s="9"/>
      <c r="K255" s="9"/>
      <c r="L255" s="9"/>
      <c r="M255" s="9"/>
      <c r="N255" s="12"/>
      <c r="O255" s="13"/>
      <c r="P255" s="14"/>
      <c r="Q255" s="15"/>
      <c r="R255" s="16"/>
      <c r="S255" s="15"/>
      <c r="T255" s="195"/>
      <c r="U255" s="195"/>
      <c r="V255" s="195">
        <f>270*0.2</f>
        <v>54</v>
      </c>
      <c r="W255" s="158"/>
      <c r="X255" s="56"/>
    </row>
    <row r="256" spans="1:25" s="27" customFormat="1">
      <c r="A256" s="248" t="s">
        <v>133</v>
      </c>
      <c r="B256" s="226" t="s">
        <v>434</v>
      </c>
      <c r="C256" s="227">
        <v>2</v>
      </c>
      <c r="D256" s="226" t="s">
        <v>29</v>
      </c>
      <c r="E256" s="229" t="s">
        <v>256</v>
      </c>
      <c r="F256" s="230" t="s">
        <v>74</v>
      </c>
      <c r="G256" s="251" t="s">
        <v>37</v>
      </c>
      <c r="H256" s="227"/>
      <c r="I256" s="227">
        <v>23</v>
      </c>
      <c r="J256" s="227">
        <v>27</v>
      </c>
      <c r="K256" s="227">
        <f t="shared" si="452"/>
        <v>5</v>
      </c>
      <c r="L256" s="227"/>
      <c r="M256" s="227">
        <v>60</v>
      </c>
      <c r="N256" s="231">
        <f>L256/K256</f>
        <v>0</v>
      </c>
      <c r="O256" s="232">
        <f>M256/5</f>
        <v>12</v>
      </c>
      <c r="P256" s="229"/>
      <c r="Q256" s="233">
        <f t="shared" si="453"/>
        <v>0</v>
      </c>
      <c r="R256" s="234">
        <f t="shared" si="454"/>
        <v>40</v>
      </c>
      <c r="S256" s="233">
        <f t="shared" si="455"/>
        <v>40</v>
      </c>
      <c r="T256" s="235">
        <v>37</v>
      </c>
      <c r="U256" s="235">
        <v>1</v>
      </c>
      <c r="V256" s="235">
        <f>U256*S256</f>
        <v>40</v>
      </c>
      <c r="W256" s="158"/>
      <c r="X256" s="56"/>
    </row>
    <row r="257" spans="1:25" s="27" customFormat="1">
      <c r="A257" s="248" t="s">
        <v>133</v>
      </c>
      <c r="B257" s="226" t="s">
        <v>444</v>
      </c>
      <c r="C257" s="227">
        <v>2</v>
      </c>
      <c r="D257" s="226" t="s">
        <v>29</v>
      </c>
      <c r="E257" s="229" t="s">
        <v>254</v>
      </c>
      <c r="F257" s="230" t="s">
        <v>77</v>
      </c>
      <c r="G257" s="230" t="s">
        <v>36</v>
      </c>
      <c r="H257" s="227"/>
      <c r="I257" s="227">
        <v>23</v>
      </c>
      <c r="J257" s="227">
        <v>27</v>
      </c>
      <c r="K257" s="227">
        <f t="shared" si="452"/>
        <v>5</v>
      </c>
      <c r="L257" s="227"/>
      <c r="M257" s="227">
        <v>60</v>
      </c>
      <c r="N257" s="231">
        <f>L257/K257</f>
        <v>0</v>
      </c>
      <c r="O257" s="232">
        <f>M257/5</f>
        <v>12</v>
      </c>
      <c r="P257" s="229"/>
      <c r="Q257" s="233">
        <f t="shared" si="453"/>
        <v>0</v>
      </c>
      <c r="R257" s="234">
        <f t="shared" si="454"/>
        <v>40</v>
      </c>
      <c r="S257" s="233">
        <f t="shared" si="455"/>
        <v>40</v>
      </c>
      <c r="T257" s="235">
        <v>29</v>
      </c>
      <c r="U257" s="235">
        <v>1</v>
      </c>
      <c r="V257" s="235">
        <f t="shared" ref="V257:V258" si="456">U257*S257</f>
        <v>40</v>
      </c>
      <c r="W257" s="158"/>
      <c r="X257" s="56"/>
    </row>
    <row r="258" spans="1:25" s="27" customFormat="1">
      <c r="A258" s="248" t="s">
        <v>133</v>
      </c>
      <c r="B258" s="226" t="s">
        <v>445</v>
      </c>
      <c r="C258" s="227">
        <v>2</v>
      </c>
      <c r="D258" s="226" t="s">
        <v>29</v>
      </c>
      <c r="E258" s="229" t="s">
        <v>254</v>
      </c>
      <c r="F258" s="230" t="s">
        <v>77</v>
      </c>
      <c r="G258" s="230" t="s">
        <v>37</v>
      </c>
      <c r="H258" s="227"/>
      <c r="I258" s="227">
        <v>23</v>
      </c>
      <c r="J258" s="227">
        <v>27</v>
      </c>
      <c r="K258" s="227">
        <f t="shared" ref="K258" si="457">J258-I258+1</f>
        <v>5</v>
      </c>
      <c r="L258" s="227"/>
      <c r="M258" s="227">
        <v>60</v>
      </c>
      <c r="N258" s="231">
        <f>L258/K258</f>
        <v>0</v>
      </c>
      <c r="O258" s="232">
        <f>M258/5</f>
        <v>12</v>
      </c>
      <c r="P258" s="229"/>
      <c r="Q258" s="233">
        <f t="shared" ref="Q258" si="458">IF(K258=0,0,L258)</f>
        <v>0</v>
      </c>
      <c r="R258" s="234">
        <f t="shared" ref="R258" si="459">IF(K258=0,0,M258/1.5)</f>
        <v>40</v>
      </c>
      <c r="S258" s="233">
        <f t="shared" ref="S258" si="460">P258+Q258+R258</f>
        <v>40</v>
      </c>
      <c r="T258" s="235">
        <v>30</v>
      </c>
      <c r="U258" s="235">
        <v>1</v>
      </c>
      <c r="V258" s="235">
        <f t="shared" si="456"/>
        <v>40</v>
      </c>
      <c r="W258" s="158"/>
      <c r="X258" s="56"/>
    </row>
    <row r="259" spans="1:25" s="108" customFormat="1" ht="15.95" customHeight="1">
      <c r="A259" s="248" t="s">
        <v>474</v>
      </c>
      <c r="B259" s="226" t="s">
        <v>161</v>
      </c>
      <c r="C259" s="227">
        <v>2</v>
      </c>
      <c r="D259" s="226" t="s">
        <v>29</v>
      </c>
      <c r="E259" s="247" t="s">
        <v>446</v>
      </c>
      <c r="F259" s="230">
        <v>5</v>
      </c>
      <c r="G259" s="230" t="s">
        <v>36</v>
      </c>
      <c r="H259" s="227"/>
      <c r="I259" s="227">
        <v>23</v>
      </c>
      <c r="J259" s="227">
        <v>27</v>
      </c>
      <c r="K259" s="227">
        <f t="shared" ref="K259" si="461">J259-I259+1</f>
        <v>5</v>
      </c>
      <c r="L259" s="227"/>
      <c r="M259" s="227">
        <v>30</v>
      </c>
      <c r="N259" s="231">
        <f t="shared" ref="N259" si="462">L259/K259</f>
        <v>0</v>
      </c>
      <c r="O259" s="232">
        <f t="shared" ref="O259" si="463">M259/5</f>
        <v>6</v>
      </c>
      <c r="P259" s="229"/>
      <c r="Q259" s="233">
        <f t="shared" ref="Q259" si="464">IF(K259=0,0,L259)</f>
        <v>0</v>
      </c>
      <c r="R259" s="234">
        <f t="shared" ref="R259" si="465">IF(K259=0,0,M259/1.5)</f>
        <v>20</v>
      </c>
      <c r="S259" s="233">
        <f t="shared" ref="S259" si="466">P259+Q259+R259</f>
        <v>20</v>
      </c>
      <c r="T259" s="235">
        <v>29</v>
      </c>
      <c r="U259" s="235">
        <v>1</v>
      </c>
      <c r="V259" s="235">
        <f>U259*S259</f>
        <v>20</v>
      </c>
      <c r="W259" s="158"/>
      <c r="X259" s="208"/>
    </row>
    <row r="260" spans="1:25" s="108" customFormat="1" ht="15.95" customHeight="1">
      <c r="A260" s="248" t="s">
        <v>474</v>
      </c>
      <c r="B260" s="226" t="s">
        <v>161</v>
      </c>
      <c r="C260" s="227">
        <v>2</v>
      </c>
      <c r="D260" s="226" t="s">
        <v>29</v>
      </c>
      <c r="E260" s="247" t="s">
        <v>447</v>
      </c>
      <c r="F260" s="230">
        <v>6</v>
      </c>
      <c r="G260" s="230" t="s">
        <v>36</v>
      </c>
      <c r="H260" s="227"/>
      <c r="I260" s="227">
        <v>23</v>
      </c>
      <c r="J260" s="227">
        <v>27</v>
      </c>
      <c r="K260" s="227">
        <f t="shared" ref="K260" si="467">J260-I260+1</f>
        <v>5</v>
      </c>
      <c r="L260" s="227"/>
      <c r="M260" s="227">
        <v>45</v>
      </c>
      <c r="N260" s="231">
        <f t="shared" ref="N260" si="468">L260/K260</f>
        <v>0</v>
      </c>
      <c r="O260" s="232">
        <f t="shared" ref="O260" si="469">M260/5</f>
        <v>9</v>
      </c>
      <c r="P260" s="229"/>
      <c r="Q260" s="233">
        <f t="shared" ref="Q260" si="470">IF(K260=0,0,L260)</f>
        <v>0</v>
      </c>
      <c r="R260" s="234">
        <f t="shared" ref="R260" si="471">IF(K260=0,0,M260/1.5)</f>
        <v>30</v>
      </c>
      <c r="S260" s="233">
        <f t="shared" ref="S260" si="472">P260+Q260+R260</f>
        <v>30</v>
      </c>
      <c r="T260" s="235">
        <v>29</v>
      </c>
      <c r="U260" s="235">
        <v>1</v>
      </c>
      <c r="V260" s="235">
        <f>U260*S260</f>
        <v>30</v>
      </c>
      <c r="W260" s="158"/>
      <c r="X260" s="208"/>
    </row>
    <row r="261" spans="1:25" s="108" customFormat="1" ht="15.95" customHeight="1">
      <c r="A261" s="248" t="s">
        <v>474</v>
      </c>
      <c r="B261" s="226" t="s">
        <v>161</v>
      </c>
      <c r="C261" s="227">
        <v>2</v>
      </c>
      <c r="D261" s="226" t="s">
        <v>29</v>
      </c>
      <c r="E261" s="247" t="s">
        <v>448</v>
      </c>
      <c r="F261" s="230">
        <v>7</v>
      </c>
      <c r="G261" s="230" t="s">
        <v>36</v>
      </c>
      <c r="H261" s="227"/>
      <c r="I261" s="227">
        <v>23</v>
      </c>
      <c r="J261" s="227">
        <v>27</v>
      </c>
      <c r="K261" s="227">
        <f t="shared" ref="K261" si="473">J261-I261+1</f>
        <v>5</v>
      </c>
      <c r="L261" s="227"/>
      <c r="M261" s="227">
        <v>30</v>
      </c>
      <c r="N261" s="231">
        <f t="shared" ref="N261" si="474">L261/K261</f>
        <v>0</v>
      </c>
      <c r="O261" s="232">
        <f t="shared" ref="O261" si="475">M261/5</f>
        <v>6</v>
      </c>
      <c r="P261" s="229"/>
      <c r="Q261" s="233">
        <f t="shared" ref="Q261" si="476">IF(K261=0,0,L261)</f>
        <v>0</v>
      </c>
      <c r="R261" s="234">
        <f t="shared" ref="R261" si="477">IF(K261=0,0,M261/1.5)</f>
        <v>20</v>
      </c>
      <c r="S261" s="233">
        <f t="shared" ref="S261" si="478">P261+Q261+R261</f>
        <v>20</v>
      </c>
      <c r="T261" s="235">
        <v>29</v>
      </c>
      <c r="U261" s="235">
        <v>1</v>
      </c>
      <c r="V261" s="235">
        <f>U261*S261</f>
        <v>20</v>
      </c>
      <c r="W261" s="158"/>
      <c r="X261" s="208"/>
    </row>
    <row r="262" spans="1:25" s="204" customFormat="1" ht="25.5">
      <c r="A262" s="199" t="s">
        <v>15</v>
      </c>
      <c r="B262" s="199" t="s">
        <v>16</v>
      </c>
      <c r="C262" s="200" t="s">
        <v>149</v>
      </c>
      <c r="D262" s="199" t="s">
        <v>17</v>
      </c>
      <c r="E262" s="199" t="s">
        <v>18</v>
      </c>
      <c r="F262" s="199" t="s">
        <v>19</v>
      </c>
      <c r="G262" s="199" t="s">
        <v>20</v>
      </c>
      <c r="H262" s="200" t="s">
        <v>1</v>
      </c>
      <c r="I262" s="199" t="s">
        <v>21</v>
      </c>
      <c r="J262" s="199" t="s">
        <v>22</v>
      </c>
      <c r="K262" s="200" t="s">
        <v>2</v>
      </c>
      <c r="L262" s="199" t="s">
        <v>33</v>
      </c>
      <c r="M262" s="199" t="s">
        <v>34</v>
      </c>
      <c r="N262" s="201" t="s">
        <v>3</v>
      </c>
      <c r="O262" s="201" t="s">
        <v>4</v>
      </c>
      <c r="P262" s="200" t="s">
        <v>32</v>
      </c>
      <c r="Q262" s="199" t="s">
        <v>5</v>
      </c>
      <c r="R262" s="199" t="s">
        <v>6</v>
      </c>
      <c r="S262" s="202" t="s">
        <v>418</v>
      </c>
      <c r="T262" s="194" t="s">
        <v>416</v>
      </c>
      <c r="U262" s="194" t="s">
        <v>419</v>
      </c>
      <c r="V262" s="194" t="s">
        <v>420</v>
      </c>
      <c r="W262" s="203" t="s">
        <v>429</v>
      </c>
      <c r="X262" s="218" t="s">
        <v>438</v>
      </c>
      <c r="Y262" s="217" t="s">
        <v>439</v>
      </c>
    </row>
    <row r="263" spans="1:25" s="27" customFormat="1">
      <c r="A263" s="97" t="s">
        <v>134</v>
      </c>
      <c r="B263" s="8" t="s">
        <v>421</v>
      </c>
      <c r="C263" s="9">
        <v>1</v>
      </c>
      <c r="D263" s="8" t="s">
        <v>44</v>
      </c>
      <c r="E263" s="14" t="s">
        <v>263</v>
      </c>
      <c r="F263" s="24">
        <v>2</v>
      </c>
      <c r="G263" s="11" t="s">
        <v>36</v>
      </c>
      <c r="H263" s="9"/>
      <c r="I263" s="9">
        <v>6</v>
      </c>
      <c r="J263" s="9">
        <v>10</v>
      </c>
      <c r="K263" s="9">
        <f t="shared" ref="K263" si="479">J263-I263+1</f>
        <v>5</v>
      </c>
      <c r="L263" s="9"/>
      <c r="M263" s="9">
        <v>30</v>
      </c>
      <c r="N263" s="12"/>
      <c r="O263" s="13">
        <f t="shared" ref="O263" si="480">M263/6</f>
        <v>5</v>
      </c>
      <c r="P263" s="14"/>
      <c r="Q263" s="15">
        <f t="shared" ref="Q263" si="481">IF(K263=0,0,L263)</f>
        <v>0</v>
      </c>
      <c r="R263" s="16">
        <f t="shared" ref="R263" si="482">IF(K263=0,0,M263/1.5)</f>
        <v>20</v>
      </c>
      <c r="S263" s="15">
        <f t="shared" ref="S263" si="483">P263+Q263+R263</f>
        <v>20</v>
      </c>
      <c r="T263" s="195">
        <v>31</v>
      </c>
      <c r="U263" s="195">
        <v>1.1000000000000001</v>
      </c>
      <c r="V263" s="195">
        <f>U263*S263</f>
        <v>22</v>
      </c>
      <c r="W263" s="158">
        <f>SUM(V263:V286)</f>
        <v>530</v>
      </c>
      <c r="X263" s="219">
        <f>SUM(V263:V289)</f>
        <v>658.5</v>
      </c>
      <c r="Y263" s="221">
        <f>X263-446</f>
        <v>212.5</v>
      </c>
    </row>
    <row r="264" spans="1:25" s="27" customFormat="1">
      <c r="A264" s="97" t="s">
        <v>134</v>
      </c>
      <c r="B264" s="8" t="s">
        <v>422</v>
      </c>
      <c r="C264" s="9">
        <v>1</v>
      </c>
      <c r="D264" s="8" t="s">
        <v>44</v>
      </c>
      <c r="E264" s="14" t="s">
        <v>264</v>
      </c>
      <c r="F264" s="24">
        <v>2</v>
      </c>
      <c r="G264" s="11" t="s">
        <v>37</v>
      </c>
      <c r="H264" s="9"/>
      <c r="I264" s="9">
        <v>6</v>
      </c>
      <c r="J264" s="9">
        <v>10</v>
      </c>
      <c r="K264" s="9">
        <f t="shared" ref="K264" si="484">J264-I264+1</f>
        <v>5</v>
      </c>
      <c r="L264" s="9"/>
      <c r="M264" s="9">
        <v>30</v>
      </c>
      <c r="N264" s="12"/>
      <c r="O264" s="13">
        <f t="shared" ref="O264" si="485">M264/6</f>
        <v>5</v>
      </c>
      <c r="P264" s="14"/>
      <c r="Q264" s="15">
        <f t="shared" ref="Q264" si="486">IF(K264=0,0,L264)</f>
        <v>0</v>
      </c>
      <c r="R264" s="16">
        <f t="shared" ref="R264" si="487">IF(K264=0,0,M264/1.5)</f>
        <v>20</v>
      </c>
      <c r="S264" s="15">
        <f t="shared" ref="S264" si="488">P264+Q264+R264</f>
        <v>20</v>
      </c>
      <c r="T264" s="195">
        <v>31</v>
      </c>
      <c r="U264" s="195">
        <v>1.1000000000000001</v>
      </c>
      <c r="V264" s="195">
        <f t="shared" ref="V264:V286" si="489">U264*S264</f>
        <v>22</v>
      </c>
      <c r="W264" s="158"/>
      <c r="X264" s="56"/>
    </row>
    <row r="265" spans="1:25" s="14" customFormat="1">
      <c r="A265" s="163" t="s">
        <v>134</v>
      </c>
      <c r="B265" s="8" t="s">
        <v>358</v>
      </c>
      <c r="C265" s="9">
        <v>1</v>
      </c>
      <c r="D265" s="8" t="s">
        <v>44</v>
      </c>
      <c r="E265" s="14" t="s">
        <v>329</v>
      </c>
      <c r="F265" s="9">
        <v>2</v>
      </c>
      <c r="G265" s="11" t="s">
        <v>276</v>
      </c>
      <c r="H265" s="9"/>
      <c r="I265" s="9">
        <v>11</v>
      </c>
      <c r="J265" s="9">
        <v>15</v>
      </c>
      <c r="K265" s="9">
        <f>J265-I265+1</f>
        <v>5</v>
      </c>
      <c r="L265" s="9"/>
      <c r="M265" s="9">
        <v>30</v>
      </c>
      <c r="N265" s="12"/>
      <c r="O265" s="13">
        <f>M265/6</f>
        <v>5</v>
      </c>
      <c r="Q265" s="15">
        <f>IF(K265=0,0,L265)</f>
        <v>0</v>
      </c>
      <c r="R265" s="16">
        <f>IF(K265=0,0,M265/1.5)</f>
        <v>20</v>
      </c>
      <c r="S265" s="15">
        <f>P265+Q265+R265</f>
        <v>20</v>
      </c>
      <c r="T265" s="195">
        <v>30</v>
      </c>
      <c r="U265" s="195">
        <v>1</v>
      </c>
      <c r="V265" s="195">
        <f t="shared" si="489"/>
        <v>20</v>
      </c>
      <c r="W265" s="158"/>
      <c r="X265" s="164"/>
    </row>
    <row r="266" spans="1:25" s="14" customFormat="1">
      <c r="A266" s="163" t="s">
        <v>134</v>
      </c>
      <c r="B266" s="8" t="s">
        <v>359</v>
      </c>
      <c r="C266" s="9">
        <v>1</v>
      </c>
      <c r="D266" s="8" t="s">
        <v>44</v>
      </c>
      <c r="E266" s="14" t="s">
        <v>329</v>
      </c>
      <c r="F266" s="9">
        <v>3</v>
      </c>
      <c r="G266" s="11" t="s">
        <v>276</v>
      </c>
      <c r="H266" s="9"/>
      <c r="I266" s="9">
        <v>11</v>
      </c>
      <c r="J266" s="9">
        <v>15</v>
      </c>
      <c r="K266" s="9">
        <f>J266-I266+1</f>
        <v>5</v>
      </c>
      <c r="L266" s="9"/>
      <c r="M266" s="9">
        <v>30</v>
      </c>
      <c r="N266" s="12"/>
      <c r="O266" s="13">
        <f>M266/6</f>
        <v>5</v>
      </c>
      <c r="Q266" s="15">
        <f>IF(K266=0,0,L266)</f>
        <v>0</v>
      </c>
      <c r="R266" s="16">
        <f>IF(K266=0,0,M266/1.5)</f>
        <v>20</v>
      </c>
      <c r="S266" s="15">
        <f>P266+Q266+R266</f>
        <v>20</v>
      </c>
      <c r="T266" s="195">
        <v>30</v>
      </c>
      <c r="U266" s="195">
        <v>1</v>
      </c>
      <c r="V266" s="195">
        <f t="shared" si="489"/>
        <v>20</v>
      </c>
      <c r="W266" s="158"/>
      <c r="X266" s="164"/>
    </row>
    <row r="267" spans="1:25" s="48" customFormat="1">
      <c r="A267" s="97" t="s">
        <v>134</v>
      </c>
      <c r="B267" s="46" t="s">
        <v>423</v>
      </c>
      <c r="C267" s="47">
        <v>1</v>
      </c>
      <c r="D267" s="46" t="s">
        <v>44</v>
      </c>
      <c r="E267" s="48" t="s">
        <v>263</v>
      </c>
      <c r="F267" s="47">
        <v>3</v>
      </c>
      <c r="G267" s="49" t="s">
        <v>36</v>
      </c>
      <c r="H267" s="47"/>
      <c r="I267" s="47">
        <v>6</v>
      </c>
      <c r="J267" s="47">
        <v>10</v>
      </c>
      <c r="K267" s="47">
        <f t="shared" ref="K267:K272" si="490">J267-I267+1</f>
        <v>5</v>
      </c>
      <c r="L267" s="47"/>
      <c r="M267" s="47">
        <v>30</v>
      </c>
      <c r="N267" s="50"/>
      <c r="O267" s="51">
        <f t="shared" ref="O267:O272" si="491">M267/6</f>
        <v>5</v>
      </c>
      <c r="Q267" s="52">
        <f t="shared" ref="Q267:Q272" si="492">IF(K267=0,0,L267)</f>
        <v>0</v>
      </c>
      <c r="R267" s="90">
        <f t="shared" ref="R267:R272" si="493">IF(K267=0,0,M267/1.5)</f>
        <v>20</v>
      </c>
      <c r="S267" s="52">
        <f t="shared" ref="S267:S272" si="494">P267+Q267+R267</f>
        <v>20</v>
      </c>
      <c r="T267" s="195">
        <v>30</v>
      </c>
      <c r="U267" s="195">
        <v>1</v>
      </c>
      <c r="V267" s="195">
        <f t="shared" si="489"/>
        <v>20</v>
      </c>
      <c r="W267" s="160"/>
      <c r="X267" s="86"/>
    </row>
    <row r="268" spans="1:25" s="48" customFormat="1">
      <c r="A268" s="97" t="s">
        <v>134</v>
      </c>
      <c r="B268" s="46" t="s">
        <v>424</v>
      </c>
      <c r="C268" s="47">
        <v>1</v>
      </c>
      <c r="D268" s="46" t="s">
        <v>44</v>
      </c>
      <c r="E268" s="48" t="s">
        <v>264</v>
      </c>
      <c r="F268" s="47">
        <v>3</v>
      </c>
      <c r="G268" s="49" t="s">
        <v>37</v>
      </c>
      <c r="H268" s="47"/>
      <c r="I268" s="47">
        <v>6</v>
      </c>
      <c r="J268" s="47">
        <v>10</v>
      </c>
      <c r="K268" s="47">
        <f t="shared" si="490"/>
        <v>5</v>
      </c>
      <c r="L268" s="47"/>
      <c r="M268" s="47">
        <v>30</v>
      </c>
      <c r="N268" s="50"/>
      <c r="O268" s="51">
        <f t="shared" si="491"/>
        <v>5</v>
      </c>
      <c r="Q268" s="52">
        <f t="shared" si="492"/>
        <v>0</v>
      </c>
      <c r="R268" s="90">
        <f t="shared" si="493"/>
        <v>20</v>
      </c>
      <c r="S268" s="52">
        <f t="shared" si="494"/>
        <v>20</v>
      </c>
      <c r="T268" s="195">
        <v>31</v>
      </c>
      <c r="U268" s="195">
        <v>1.1000000000000001</v>
      </c>
      <c r="V268" s="195">
        <f t="shared" si="489"/>
        <v>22</v>
      </c>
      <c r="W268" s="160"/>
      <c r="X268" s="86"/>
    </row>
    <row r="269" spans="1:25" s="48" customFormat="1">
      <c r="A269" s="97" t="s">
        <v>134</v>
      </c>
      <c r="B269" s="46" t="s">
        <v>425</v>
      </c>
      <c r="C269" s="47">
        <v>1</v>
      </c>
      <c r="D269" s="46" t="s">
        <v>44</v>
      </c>
      <c r="E269" s="48" t="s">
        <v>263</v>
      </c>
      <c r="F269" s="47">
        <v>3</v>
      </c>
      <c r="G269" s="49" t="s">
        <v>36</v>
      </c>
      <c r="H269" s="47"/>
      <c r="I269" s="47">
        <v>11</v>
      </c>
      <c r="J269" s="47">
        <v>15</v>
      </c>
      <c r="K269" s="47">
        <f t="shared" si="490"/>
        <v>5</v>
      </c>
      <c r="L269" s="47"/>
      <c r="M269" s="47">
        <v>30</v>
      </c>
      <c r="N269" s="50"/>
      <c r="O269" s="51">
        <f t="shared" si="491"/>
        <v>5</v>
      </c>
      <c r="Q269" s="52">
        <f t="shared" si="492"/>
        <v>0</v>
      </c>
      <c r="R269" s="90">
        <f t="shared" si="493"/>
        <v>20</v>
      </c>
      <c r="S269" s="52">
        <f t="shared" si="494"/>
        <v>20</v>
      </c>
      <c r="T269" s="195">
        <v>30</v>
      </c>
      <c r="U269" s="195">
        <v>1</v>
      </c>
      <c r="V269" s="195">
        <f t="shared" si="489"/>
        <v>20</v>
      </c>
      <c r="W269" s="160"/>
      <c r="X269" s="86"/>
    </row>
    <row r="270" spans="1:25" s="48" customFormat="1">
      <c r="A270" s="97" t="s">
        <v>134</v>
      </c>
      <c r="B270" s="46" t="s">
        <v>426</v>
      </c>
      <c r="C270" s="47">
        <v>1</v>
      </c>
      <c r="D270" s="46" t="s">
        <v>44</v>
      </c>
      <c r="E270" s="48" t="s">
        <v>264</v>
      </c>
      <c r="F270" s="47">
        <v>3</v>
      </c>
      <c r="G270" s="49" t="s">
        <v>37</v>
      </c>
      <c r="H270" s="47"/>
      <c r="I270" s="47">
        <v>11</v>
      </c>
      <c r="J270" s="47">
        <v>15</v>
      </c>
      <c r="K270" s="47">
        <f t="shared" si="490"/>
        <v>5</v>
      </c>
      <c r="L270" s="47"/>
      <c r="M270" s="47">
        <v>30</v>
      </c>
      <c r="N270" s="50"/>
      <c r="O270" s="51">
        <f t="shared" si="491"/>
        <v>5</v>
      </c>
      <c r="Q270" s="52">
        <f t="shared" si="492"/>
        <v>0</v>
      </c>
      <c r="R270" s="90">
        <f t="shared" si="493"/>
        <v>20</v>
      </c>
      <c r="S270" s="52">
        <f t="shared" si="494"/>
        <v>20</v>
      </c>
      <c r="T270" s="195">
        <v>30</v>
      </c>
      <c r="U270" s="195">
        <v>1</v>
      </c>
      <c r="V270" s="195">
        <f t="shared" si="489"/>
        <v>20</v>
      </c>
      <c r="W270" s="160"/>
      <c r="X270" s="86"/>
    </row>
    <row r="271" spans="1:25" s="48" customFormat="1">
      <c r="A271" s="97" t="s">
        <v>134</v>
      </c>
      <c r="B271" s="46" t="s">
        <v>360</v>
      </c>
      <c r="C271" s="47">
        <v>1</v>
      </c>
      <c r="D271" s="46" t="s">
        <v>44</v>
      </c>
      <c r="E271" s="48" t="s">
        <v>329</v>
      </c>
      <c r="F271" s="47">
        <v>4</v>
      </c>
      <c r="G271" s="49" t="s">
        <v>36</v>
      </c>
      <c r="H271" s="47"/>
      <c r="I271" s="47">
        <v>16</v>
      </c>
      <c r="J271" s="47">
        <v>23</v>
      </c>
      <c r="K271" s="47">
        <f t="shared" si="490"/>
        <v>8</v>
      </c>
      <c r="L271" s="47"/>
      <c r="M271" s="47">
        <v>30</v>
      </c>
      <c r="N271" s="50"/>
      <c r="O271" s="51">
        <f t="shared" si="491"/>
        <v>5</v>
      </c>
      <c r="Q271" s="52">
        <f t="shared" si="492"/>
        <v>0</v>
      </c>
      <c r="R271" s="90">
        <f t="shared" si="493"/>
        <v>20</v>
      </c>
      <c r="S271" s="52">
        <f t="shared" si="494"/>
        <v>20</v>
      </c>
      <c r="T271" s="195">
        <v>30</v>
      </c>
      <c r="U271" s="195">
        <v>1</v>
      </c>
      <c r="V271" s="195">
        <f t="shared" si="489"/>
        <v>20</v>
      </c>
      <c r="W271" s="160"/>
      <c r="X271" s="86"/>
    </row>
    <row r="272" spans="1:25" s="48" customFormat="1">
      <c r="A272" s="97" t="s">
        <v>134</v>
      </c>
      <c r="B272" s="46" t="s">
        <v>361</v>
      </c>
      <c r="C272" s="47">
        <v>1</v>
      </c>
      <c r="D272" s="46" t="s">
        <v>44</v>
      </c>
      <c r="E272" s="48" t="s">
        <v>329</v>
      </c>
      <c r="F272" s="47">
        <v>4</v>
      </c>
      <c r="G272" s="49" t="s">
        <v>37</v>
      </c>
      <c r="H272" s="47"/>
      <c r="I272" s="47">
        <v>16</v>
      </c>
      <c r="J272" s="47">
        <v>23</v>
      </c>
      <c r="K272" s="47">
        <f t="shared" si="490"/>
        <v>8</v>
      </c>
      <c r="L272" s="47"/>
      <c r="M272" s="47">
        <v>30</v>
      </c>
      <c r="N272" s="50"/>
      <c r="O272" s="51">
        <f t="shared" si="491"/>
        <v>5</v>
      </c>
      <c r="Q272" s="52">
        <f t="shared" si="492"/>
        <v>0</v>
      </c>
      <c r="R272" s="90">
        <f t="shared" si="493"/>
        <v>20</v>
      </c>
      <c r="S272" s="52">
        <f t="shared" si="494"/>
        <v>20</v>
      </c>
      <c r="T272" s="195">
        <v>30</v>
      </c>
      <c r="U272" s="195">
        <v>1</v>
      </c>
      <c r="V272" s="195">
        <f t="shared" si="489"/>
        <v>20</v>
      </c>
      <c r="W272" s="160"/>
      <c r="X272" s="86"/>
    </row>
    <row r="273" spans="1:24" s="27" customFormat="1">
      <c r="A273" s="97" t="s">
        <v>134</v>
      </c>
      <c r="B273" s="8" t="s">
        <v>427</v>
      </c>
      <c r="C273" s="9">
        <v>1</v>
      </c>
      <c r="D273" s="8" t="s">
        <v>44</v>
      </c>
      <c r="E273" s="14" t="s">
        <v>98</v>
      </c>
      <c r="F273" s="24">
        <v>4</v>
      </c>
      <c r="G273" s="11" t="s">
        <v>36</v>
      </c>
      <c r="H273" s="9"/>
      <c r="I273" s="9">
        <v>11</v>
      </c>
      <c r="J273" s="9">
        <v>15</v>
      </c>
      <c r="K273" s="9">
        <f t="shared" ref="K273:K285" si="495">J273-I273+1</f>
        <v>5</v>
      </c>
      <c r="L273" s="9"/>
      <c r="M273" s="9">
        <v>30</v>
      </c>
      <c r="N273" s="12"/>
      <c r="O273" s="13">
        <f t="shared" ref="O273:O285" si="496">M273/6</f>
        <v>5</v>
      </c>
      <c r="P273" s="14"/>
      <c r="Q273" s="15">
        <f t="shared" ref="Q273:Q285" si="497">IF(K273=0,0,L273)</f>
        <v>0</v>
      </c>
      <c r="R273" s="16">
        <f t="shared" ref="R273:R285" si="498">IF(K273=0,0,M273/1.5)</f>
        <v>20</v>
      </c>
      <c r="S273" s="15">
        <f t="shared" ref="S273:S285" si="499">P273+Q273+R273</f>
        <v>20</v>
      </c>
      <c r="T273" s="195">
        <v>22</v>
      </c>
      <c r="U273" s="195">
        <v>1</v>
      </c>
      <c r="V273" s="195">
        <f t="shared" si="489"/>
        <v>20</v>
      </c>
      <c r="W273" s="158"/>
      <c r="X273" s="56"/>
    </row>
    <row r="274" spans="1:24" s="27" customFormat="1">
      <c r="A274" s="97" t="s">
        <v>134</v>
      </c>
      <c r="B274" s="8" t="s">
        <v>428</v>
      </c>
      <c r="C274" s="9">
        <v>1</v>
      </c>
      <c r="D274" s="8" t="s">
        <v>44</v>
      </c>
      <c r="E274" s="14" t="s">
        <v>98</v>
      </c>
      <c r="F274" s="24">
        <v>4</v>
      </c>
      <c r="G274" s="11" t="s">
        <v>37</v>
      </c>
      <c r="H274" s="9"/>
      <c r="I274" s="9">
        <v>11</v>
      </c>
      <c r="J274" s="9">
        <v>15</v>
      </c>
      <c r="K274" s="9">
        <f t="shared" si="495"/>
        <v>5</v>
      </c>
      <c r="L274" s="9"/>
      <c r="M274" s="9">
        <v>30</v>
      </c>
      <c r="N274" s="12"/>
      <c r="O274" s="13">
        <f t="shared" si="496"/>
        <v>5</v>
      </c>
      <c r="P274" s="14"/>
      <c r="Q274" s="15">
        <f t="shared" si="497"/>
        <v>0</v>
      </c>
      <c r="R274" s="16">
        <f t="shared" si="498"/>
        <v>20</v>
      </c>
      <c r="S274" s="15">
        <f t="shared" si="499"/>
        <v>20</v>
      </c>
      <c r="T274" s="195">
        <v>22</v>
      </c>
      <c r="U274" s="195">
        <v>1</v>
      </c>
      <c r="V274" s="195">
        <f t="shared" si="489"/>
        <v>20</v>
      </c>
      <c r="W274" s="158"/>
      <c r="X274" s="56"/>
    </row>
    <row r="275" spans="1:24" s="14" customFormat="1">
      <c r="A275" s="163" t="s">
        <v>134</v>
      </c>
      <c r="B275" s="8" t="s">
        <v>362</v>
      </c>
      <c r="C275" s="9">
        <v>1</v>
      </c>
      <c r="D275" s="8" t="s">
        <v>44</v>
      </c>
      <c r="E275" s="14" t="s">
        <v>329</v>
      </c>
      <c r="F275" s="9">
        <v>4</v>
      </c>
      <c r="G275" s="11" t="s">
        <v>276</v>
      </c>
      <c r="H275" s="9"/>
      <c r="I275" s="9">
        <v>6</v>
      </c>
      <c r="J275" s="9">
        <v>10</v>
      </c>
      <c r="K275" s="9">
        <f>J275-I275+1</f>
        <v>5</v>
      </c>
      <c r="L275" s="9"/>
      <c r="M275" s="9">
        <v>30</v>
      </c>
      <c r="N275" s="12"/>
      <c r="O275" s="13">
        <f>M275/6</f>
        <v>5</v>
      </c>
      <c r="Q275" s="15">
        <f>IF(K275=0,0,L275)</f>
        <v>0</v>
      </c>
      <c r="R275" s="16">
        <f>IF(K275=0,0,M275/1.5)</f>
        <v>20</v>
      </c>
      <c r="S275" s="15">
        <f>P275+Q275+R275</f>
        <v>20</v>
      </c>
      <c r="T275" s="195">
        <v>30</v>
      </c>
      <c r="U275" s="195">
        <v>1</v>
      </c>
      <c r="V275" s="195">
        <f t="shared" si="489"/>
        <v>20</v>
      </c>
      <c r="W275" s="158"/>
      <c r="X275" s="164"/>
    </row>
    <row r="276" spans="1:24" s="14" customFormat="1">
      <c r="A276" s="163" t="s">
        <v>134</v>
      </c>
      <c r="B276" s="8" t="s">
        <v>363</v>
      </c>
      <c r="C276" s="9">
        <v>1</v>
      </c>
      <c r="D276" s="8" t="s">
        <v>44</v>
      </c>
      <c r="E276" s="14" t="s">
        <v>329</v>
      </c>
      <c r="F276" s="9">
        <v>5</v>
      </c>
      <c r="G276" s="11" t="s">
        <v>276</v>
      </c>
      <c r="H276" s="9"/>
      <c r="I276" s="9">
        <v>6</v>
      </c>
      <c r="J276" s="9">
        <v>10</v>
      </c>
      <c r="K276" s="9">
        <f>J276-I276+1</f>
        <v>5</v>
      </c>
      <c r="L276" s="9"/>
      <c r="M276" s="9">
        <v>30</v>
      </c>
      <c r="N276" s="12"/>
      <c r="O276" s="13">
        <f>M276/6</f>
        <v>5</v>
      </c>
      <c r="Q276" s="15">
        <f>IF(K276=0,0,L276)</f>
        <v>0</v>
      </c>
      <c r="R276" s="16">
        <f>IF(K276=0,0,M276/1.5)</f>
        <v>20</v>
      </c>
      <c r="S276" s="15">
        <f>P276+Q276+R276</f>
        <v>20</v>
      </c>
      <c r="T276" s="195">
        <v>30</v>
      </c>
      <c r="U276" s="195">
        <v>1</v>
      </c>
      <c r="V276" s="195">
        <f t="shared" si="489"/>
        <v>20</v>
      </c>
      <c r="W276" s="158"/>
      <c r="X276" s="164"/>
    </row>
    <row r="277" spans="1:24" s="27" customFormat="1">
      <c r="A277" s="97" t="s">
        <v>134</v>
      </c>
      <c r="B277" s="8" t="s">
        <v>218</v>
      </c>
      <c r="C277" s="9">
        <v>1</v>
      </c>
      <c r="D277" s="8" t="s">
        <v>44</v>
      </c>
      <c r="E277" s="14" t="s">
        <v>98</v>
      </c>
      <c r="F277" s="24">
        <v>6</v>
      </c>
      <c r="G277" s="11" t="s">
        <v>36</v>
      </c>
      <c r="H277" s="9"/>
      <c r="I277" s="9">
        <v>1</v>
      </c>
      <c r="J277" s="9">
        <v>5</v>
      </c>
      <c r="K277" s="9">
        <f t="shared" si="495"/>
        <v>5</v>
      </c>
      <c r="L277" s="9"/>
      <c r="M277" s="9">
        <v>30</v>
      </c>
      <c r="N277" s="12"/>
      <c r="O277" s="13">
        <f t="shared" si="496"/>
        <v>5</v>
      </c>
      <c r="P277" s="14"/>
      <c r="Q277" s="15">
        <f t="shared" si="497"/>
        <v>0</v>
      </c>
      <c r="R277" s="16">
        <f t="shared" si="498"/>
        <v>20</v>
      </c>
      <c r="S277" s="15">
        <f t="shared" si="499"/>
        <v>20</v>
      </c>
      <c r="T277" s="195">
        <v>24</v>
      </c>
      <c r="U277" s="195">
        <v>1</v>
      </c>
      <c r="V277" s="195">
        <f t="shared" si="489"/>
        <v>20</v>
      </c>
      <c r="W277" s="158"/>
      <c r="X277" s="56"/>
    </row>
    <row r="278" spans="1:24" s="27" customFormat="1">
      <c r="A278" s="97" t="s">
        <v>134</v>
      </c>
      <c r="B278" s="8" t="s">
        <v>219</v>
      </c>
      <c r="C278" s="9">
        <v>1</v>
      </c>
      <c r="D278" s="8" t="s">
        <v>44</v>
      </c>
      <c r="E278" s="14" t="s">
        <v>98</v>
      </c>
      <c r="F278" s="24">
        <v>6</v>
      </c>
      <c r="G278" s="11" t="s">
        <v>37</v>
      </c>
      <c r="H278" s="9"/>
      <c r="I278" s="9">
        <v>1</v>
      </c>
      <c r="J278" s="9">
        <v>5</v>
      </c>
      <c r="K278" s="9">
        <f t="shared" si="495"/>
        <v>5</v>
      </c>
      <c r="L278" s="9"/>
      <c r="M278" s="9">
        <v>30</v>
      </c>
      <c r="N278" s="12"/>
      <c r="O278" s="13">
        <f t="shared" si="496"/>
        <v>5</v>
      </c>
      <c r="P278" s="14"/>
      <c r="Q278" s="15">
        <f t="shared" si="497"/>
        <v>0</v>
      </c>
      <c r="R278" s="16">
        <f t="shared" si="498"/>
        <v>20</v>
      </c>
      <c r="S278" s="15">
        <f t="shared" si="499"/>
        <v>20</v>
      </c>
      <c r="T278" s="195">
        <v>25</v>
      </c>
      <c r="U278" s="195">
        <v>1</v>
      </c>
      <c r="V278" s="195">
        <f t="shared" si="489"/>
        <v>20</v>
      </c>
      <c r="W278" s="158"/>
      <c r="X278" s="56"/>
    </row>
    <row r="279" spans="1:24" s="27" customFormat="1">
      <c r="A279" s="97" t="s">
        <v>134</v>
      </c>
      <c r="B279" s="8" t="s">
        <v>220</v>
      </c>
      <c r="C279" s="9">
        <v>1</v>
      </c>
      <c r="D279" s="8" t="s">
        <v>44</v>
      </c>
      <c r="E279" s="14" t="s">
        <v>98</v>
      </c>
      <c r="F279" s="24">
        <v>6</v>
      </c>
      <c r="G279" s="11" t="s">
        <v>36</v>
      </c>
      <c r="H279" s="9"/>
      <c r="I279" s="9">
        <v>6</v>
      </c>
      <c r="J279" s="9">
        <v>10</v>
      </c>
      <c r="K279" s="9">
        <f t="shared" si="495"/>
        <v>5</v>
      </c>
      <c r="L279" s="9"/>
      <c r="M279" s="9">
        <v>30</v>
      </c>
      <c r="N279" s="12"/>
      <c r="O279" s="13">
        <f t="shared" si="496"/>
        <v>5</v>
      </c>
      <c r="P279" s="14"/>
      <c r="Q279" s="15">
        <f t="shared" si="497"/>
        <v>0</v>
      </c>
      <c r="R279" s="16">
        <f t="shared" si="498"/>
        <v>20</v>
      </c>
      <c r="S279" s="15">
        <f t="shared" si="499"/>
        <v>20</v>
      </c>
      <c r="T279" s="195">
        <v>22</v>
      </c>
      <c r="U279" s="195">
        <v>1</v>
      </c>
      <c r="V279" s="195">
        <f t="shared" si="489"/>
        <v>20</v>
      </c>
      <c r="W279" s="158"/>
      <c r="X279" s="56"/>
    </row>
    <row r="280" spans="1:24" s="27" customFormat="1">
      <c r="A280" s="97" t="s">
        <v>134</v>
      </c>
      <c r="B280" s="8" t="s">
        <v>221</v>
      </c>
      <c r="C280" s="9">
        <v>1</v>
      </c>
      <c r="D280" s="8" t="s">
        <v>44</v>
      </c>
      <c r="E280" s="14" t="s">
        <v>98</v>
      </c>
      <c r="F280" s="24">
        <v>6</v>
      </c>
      <c r="G280" s="11" t="s">
        <v>37</v>
      </c>
      <c r="H280" s="9"/>
      <c r="I280" s="9">
        <v>6</v>
      </c>
      <c r="J280" s="9">
        <v>10</v>
      </c>
      <c r="K280" s="9">
        <f t="shared" si="495"/>
        <v>5</v>
      </c>
      <c r="L280" s="9"/>
      <c r="M280" s="9">
        <v>30</v>
      </c>
      <c r="N280" s="12"/>
      <c r="O280" s="13">
        <f t="shared" si="496"/>
        <v>5</v>
      </c>
      <c r="P280" s="14"/>
      <c r="Q280" s="15">
        <f t="shared" si="497"/>
        <v>0</v>
      </c>
      <c r="R280" s="16">
        <f t="shared" si="498"/>
        <v>20</v>
      </c>
      <c r="S280" s="15">
        <f t="shared" si="499"/>
        <v>20</v>
      </c>
      <c r="T280" s="195">
        <v>23</v>
      </c>
      <c r="U280" s="195">
        <v>1</v>
      </c>
      <c r="V280" s="195">
        <f t="shared" si="489"/>
        <v>20</v>
      </c>
      <c r="W280" s="158"/>
      <c r="X280" s="56"/>
    </row>
    <row r="281" spans="1:24" s="14" customFormat="1">
      <c r="A281" s="163" t="s">
        <v>134</v>
      </c>
      <c r="B281" s="8" t="s">
        <v>346</v>
      </c>
      <c r="C281" s="9">
        <v>1</v>
      </c>
      <c r="D281" s="8" t="s">
        <v>44</v>
      </c>
      <c r="E281" s="14" t="s">
        <v>329</v>
      </c>
      <c r="F281" s="9">
        <v>6</v>
      </c>
      <c r="G281" s="11" t="s">
        <v>36</v>
      </c>
      <c r="H281" s="9"/>
      <c r="I281" s="9">
        <v>11</v>
      </c>
      <c r="J281" s="9">
        <v>15</v>
      </c>
      <c r="K281" s="9">
        <f>J281-I281+1</f>
        <v>5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95">
        <v>32</v>
      </c>
      <c r="U281" s="195">
        <v>1.1000000000000001</v>
      </c>
      <c r="V281" s="195">
        <f t="shared" si="489"/>
        <v>22</v>
      </c>
      <c r="W281" s="158"/>
      <c r="X281" s="164"/>
    </row>
    <row r="282" spans="1:24" s="14" customFormat="1">
      <c r="A282" s="163" t="s">
        <v>134</v>
      </c>
      <c r="B282" s="8" t="s">
        <v>347</v>
      </c>
      <c r="C282" s="9">
        <v>1</v>
      </c>
      <c r="D282" s="8" t="s">
        <v>44</v>
      </c>
      <c r="E282" s="14" t="s">
        <v>329</v>
      </c>
      <c r="F282" s="9">
        <v>6</v>
      </c>
      <c r="G282" s="11" t="s">
        <v>37</v>
      </c>
      <c r="H282" s="9"/>
      <c r="I282" s="9">
        <v>11</v>
      </c>
      <c r="J282" s="9">
        <v>15</v>
      </c>
      <c r="K282" s="9">
        <f>J282-I282+1</f>
        <v>5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95">
        <v>33</v>
      </c>
      <c r="U282" s="195">
        <v>1.1000000000000001</v>
      </c>
      <c r="V282" s="195">
        <f t="shared" si="489"/>
        <v>22</v>
      </c>
      <c r="W282" s="158"/>
      <c r="X282" s="164"/>
    </row>
    <row r="283" spans="1:24" s="27" customFormat="1">
      <c r="A283" s="97" t="s">
        <v>134</v>
      </c>
      <c r="B283" s="8" t="s">
        <v>222</v>
      </c>
      <c r="C283" s="9">
        <v>1</v>
      </c>
      <c r="D283" s="8" t="s">
        <v>44</v>
      </c>
      <c r="E283" s="14" t="s">
        <v>98</v>
      </c>
      <c r="F283" s="24">
        <v>5</v>
      </c>
      <c r="G283" s="11" t="s">
        <v>36</v>
      </c>
      <c r="H283" s="9"/>
      <c r="I283" s="9">
        <v>1</v>
      </c>
      <c r="J283" s="9">
        <v>5</v>
      </c>
      <c r="K283" s="9">
        <f t="shared" si="495"/>
        <v>5</v>
      </c>
      <c r="L283" s="9"/>
      <c r="M283" s="9">
        <v>30</v>
      </c>
      <c r="N283" s="12"/>
      <c r="O283" s="13">
        <f t="shared" si="496"/>
        <v>5</v>
      </c>
      <c r="P283" s="14"/>
      <c r="Q283" s="15">
        <f t="shared" si="497"/>
        <v>0</v>
      </c>
      <c r="R283" s="16">
        <f t="shared" si="498"/>
        <v>20</v>
      </c>
      <c r="S283" s="15">
        <f t="shared" si="499"/>
        <v>20</v>
      </c>
      <c r="T283" s="195">
        <v>23</v>
      </c>
      <c r="U283" s="195">
        <v>1</v>
      </c>
      <c r="V283" s="195">
        <f t="shared" si="489"/>
        <v>20</v>
      </c>
      <c r="W283" s="158"/>
      <c r="X283" s="56"/>
    </row>
    <row r="284" spans="1:24" s="27" customFormat="1">
      <c r="A284" s="97" t="s">
        <v>134</v>
      </c>
      <c r="B284" s="8" t="s">
        <v>223</v>
      </c>
      <c r="C284" s="9">
        <v>1</v>
      </c>
      <c r="D284" s="8" t="s">
        <v>44</v>
      </c>
      <c r="E284" s="14" t="s">
        <v>98</v>
      </c>
      <c r="F284" s="24">
        <v>5</v>
      </c>
      <c r="G284" s="11" t="s">
        <v>37</v>
      </c>
      <c r="H284" s="9"/>
      <c r="I284" s="9">
        <v>1</v>
      </c>
      <c r="J284" s="9">
        <v>5</v>
      </c>
      <c r="K284" s="9">
        <f t="shared" si="495"/>
        <v>5</v>
      </c>
      <c r="L284" s="9"/>
      <c r="M284" s="9">
        <v>30</v>
      </c>
      <c r="N284" s="12"/>
      <c r="O284" s="13">
        <f t="shared" si="496"/>
        <v>5</v>
      </c>
      <c r="P284" s="14"/>
      <c r="Q284" s="15">
        <f t="shared" si="497"/>
        <v>0</v>
      </c>
      <c r="R284" s="16">
        <f t="shared" si="498"/>
        <v>20</v>
      </c>
      <c r="S284" s="15">
        <f t="shared" si="499"/>
        <v>20</v>
      </c>
      <c r="T284" s="195">
        <v>23</v>
      </c>
      <c r="U284" s="195">
        <v>1</v>
      </c>
      <c r="V284" s="195">
        <f t="shared" si="489"/>
        <v>20</v>
      </c>
      <c r="W284" s="158"/>
      <c r="X284" s="56"/>
    </row>
    <row r="285" spans="1:24" s="27" customFormat="1">
      <c r="A285" s="97" t="s">
        <v>134</v>
      </c>
      <c r="B285" s="8" t="s">
        <v>267</v>
      </c>
      <c r="C285" s="9">
        <v>1</v>
      </c>
      <c r="D285" s="8" t="s">
        <v>44</v>
      </c>
      <c r="E285" s="14" t="s">
        <v>224</v>
      </c>
      <c r="F285" s="24">
        <v>7</v>
      </c>
      <c r="G285" s="11" t="s">
        <v>36</v>
      </c>
      <c r="H285" s="9"/>
      <c r="I285" s="9">
        <v>6</v>
      </c>
      <c r="J285" s="9">
        <v>15</v>
      </c>
      <c r="K285" s="9">
        <f t="shared" si="495"/>
        <v>10</v>
      </c>
      <c r="L285" s="9"/>
      <c r="M285" s="9">
        <v>60</v>
      </c>
      <c r="N285" s="12"/>
      <c r="O285" s="13">
        <f t="shared" si="496"/>
        <v>10</v>
      </c>
      <c r="P285" s="14"/>
      <c r="Q285" s="15">
        <f t="shared" si="497"/>
        <v>0</v>
      </c>
      <c r="R285" s="16">
        <f t="shared" si="498"/>
        <v>40</v>
      </c>
      <c r="S285" s="15">
        <f t="shared" si="499"/>
        <v>40</v>
      </c>
      <c r="T285" s="195">
        <v>18</v>
      </c>
      <c r="U285" s="195">
        <v>1</v>
      </c>
      <c r="V285" s="195">
        <f t="shared" si="489"/>
        <v>40</v>
      </c>
      <c r="W285" s="158"/>
      <c r="X285" s="56"/>
    </row>
    <row r="286" spans="1:24" s="27" customFormat="1">
      <c r="A286" s="97" t="s">
        <v>134</v>
      </c>
      <c r="B286" s="8" t="s">
        <v>268</v>
      </c>
      <c r="C286" s="9">
        <v>1</v>
      </c>
      <c r="D286" s="8" t="s">
        <v>44</v>
      </c>
      <c r="E286" s="14" t="s">
        <v>224</v>
      </c>
      <c r="F286" s="24">
        <v>7</v>
      </c>
      <c r="G286" s="11" t="s">
        <v>37</v>
      </c>
      <c r="H286" s="9"/>
      <c r="I286" s="9">
        <v>6</v>
      </c>
      <c r="J286" s="9">
        <v>15</v>
      </c>
      <c r="K286" s="9">
        <f t="shared" ref="K286:K289" si="500">J286-I286+1</f>
        <v>10</v>
      </c>
      <c r="L286" s="9"/>
      <c r="M286" s="9">
        <v>60</v>
      </c>
      <c r="N286" s="12"/>
      <c r="O286" s="13">
        <f t="shared" ref="O286" si="501">M286/6</f>
        <v>10</v>
      </c>
      <c r="P286" s="14"/>
      <c r="Q286" s="15">
        <f t="shared" ref="Q286" si="502">IF(K286=0,0,L286)</f>
        <v>0</v>
      </c>
      <c r="R286" s="16">
        <f t="shared" ref="R286" si="503">IF(K286=0,0,M286/1.5)</f>
        <v>40</v>
      </c>
      <c r="S286" s="15">
        <f t="shared" ref="S286" si="504">P286+Q286+R286</f>
        <v>40</v>
      </c>
      <c r="T286" s="195">
        <v>18</v>
      </c>
      <c r="U286" s="195">
        <v>1</v>
      </c>
      <c r="V286" s="195">
        <f t="shared" si="489"/>
        <v>40</v>
      </c>
      <c r="W286" s="158"/>
      <c r="X286" s="56"/>
    </row>
    <row r="287" spans="1:24" s="27" customFormat="1">
      <c r="A287" s="97"/>
      <c r="B287" s="8"/>
      <c r="C287" s="9"/>
      <c r="D287" s="8" t="s">
        <v>44</v>
      </c>
      <c r="E287" s="14" t="s">
        <v>473</v>
      </c>
      <c r="F287" s="24"/>
      <c r="G287" s="11"/>
      <c r="H287" s="9"/>
      <c r="I287" s="9"/>
      <c r="J287" s="9"/>
      <c r="K287" s="9"/>
      <c r="L287" s="9"/>
      <c r="M287" s="9"/>
      <c r="N287" s="12"/>
      <c r="O287" s="13"/>
      <c r="P287" s="14"/>
      <c r="Q287" s="15"/>
      <c r="R287" s="16"/>
      <c r="S287" s="15"/>
      <c r="T287" s="195"/>
      <c r="U287" s="195"/>
      <c r="V287" s="195">
        <v>40.5</v>
      </c>
      <c r="W287" s="190"/>
      <c r="X287" s="56"/>
    </row>
    <row r="288" spans="1:24" s="27" customFormat="1">
      <c r="A288" s="252" t="s">
        <v>134</v>
      </c>
      <c r="B288" s="238" t="s">
        <v>453</v>
      </c>
      <c r="C288" s="239">
        <v>2</v>
      </c>
      <c r="D288" s="238" t="s">
        <v>44</v>
      </c>
      <c r="E288" s="240" t="s">
        <v>450</v>
      </c>
      <c r="F288" s="241">
        <v>5</v>
      </c>
      <c r="G288" s="241" t="s">
        <v>36</v>
      </c>
      <c r="H288" s="239"/>
      <c r="I288" s="239">
        <v>23</v>
      </c>
      <c r="J288" s="239">
        <v>32</v>
      </c>
      <c r="K288" s="253">
        <f t="shared" si="500"/>
        <v>10</v>
      </c>
      <c r="L288" s="239"/>
      <c r="M288" s="239">
        <v>60</v>
      </c>
      <c r="N288" s="242">
        <v>30</v>
      </c>
      <c r="O288" s="243">
        <v>0</v>
      </c>
      <c r="P288" s="240"/>
      <c r="Q288" s="233">
        <f>IF(K288=0,0,L288)</f>
        <v>0</v>
      </c>
      <c r="R288" s="234">
        <f>IF(K288=0,0,M288/1.5)</f>
        <v>40</v>
      </c>
      <c r="S288" s="244">
        <f>P288+Q288+R288</f>
        <v>40</v>
      </c>
      <c r="T288" s="235">
        <v>31</v>
      </c>
      <c r="U288" s="235">
        <v>1.1000000000000001</v>
      </c>
      <c r="V288" s="235">
        <f>U288*S288</f>
        <v>44</v>
      </c>
      <c r="W288" s="158"/>
      <c r="X288" s="56"/>
    </row>
    <row r="289" spans="1:25" s="27" customFormat="1">
      <c r="A289" s="252" t="s">
        <v>134</v>
      </c>
      <c r="B289" s="238" t="s">
        <v>485</v>
      </c>
      <c r="C289" s="239">
        <v>2</v>
      </c>
      <c r="D289" s="238" t="s">
        <v>44</v>
      </c>
      <c r="E289" s="240" t="s">
        <v>450</v>
      </c>
      <c r="F289" s="241">
        <v>5</v>
      </c>
      <c r="G289" s="241" t="s">
        <v>37</v>
      </c>
      <c r="H289" s="239"/>
      <c r="I289" s="239">
        <v>23</v>
      </c>
      <c r="J289" s="239">
        <v>32</v>
      </c>
      <c r="K289" s="253">
        <f t="shared" si="500"/>
        <v>10</v>
      </c>
      <c r="L289" s="239"/>
      <c r="M289" s="239">
        <v>60</v>
      </c>
      <c r="N289" s="242">
        <v>30</v>
      </c>
      <c r="O289" s="243">
        <v>0</v>
      </c>
      <c r="P289" s="240"/>
      <c r="Q289" s="233">
        <f>IF(K289=0,0,L289)</f>
        <v>0</v>
      </c>
      <c r="R289" s="234">
        <f>IF(K289=0,0,M289/1.5)</f>
        <v>40</v>
      </c>
      <c r="S289" s="244">
        <f>P289+Q289+R289</f>
        <v>40</v>
      </c>
      <c r="T289" s="235">
        <v>31</v>
      </c>
      <c r="U289" s="235">
        <v>1.1000000000000001</v>
      </c>
      <c r="V289" s="235">
        <f>U289*S289</f>
        <v>44</v>
      </c>
      <c r="W289" s="158"/>
      <c r="X289" s="56"/>
    </row>
    <row r="290" spans="1:25" s="204" customFormat="1" ht="25.5">
      <c r="A290" s="199" t="s">
        <v>15</v>
      </c>
      <c r="B290" s="199" t="s">
        <v>16</v>
      </c>
      <c r="C290" s="200" t="s">
        <v>149</v>
      </c>
      <c r="D290" s="199" t="s">
        <v>17</v>
      </c>
      <c r="E290" s="199" t="s">
        <v>18</v>
      </c>
      <c r="F290" s="199" t="s">
        <v>19</v>
      </c>
      <c r="G290" s="199" t="s">
        <v>20</v>
      </c>
      <c r="H290" s="200" t="s">
        <v>1</v>
      </c>
      <c r="I290" s="199" t="s">
        <v>21</v>
      </c>
      <c r="J290" s="199" t="s">
        <v>22</v>
      </c>
      <c r="K290" s="200" t="s">
        <v>2</v>
      </c>
      <c r="L290" s="199" t="s">
        <v>33</v>
      </c>
      <c r="M290" s="199" t="s">
        <v>34</v>
      </c>
      <c r="N290" s="201" t="s">
        <v>3</v>
      </c>
      <c r="O290" s="201" t="s">
        <v>4</v>
      </c>
      <c r="P290" s="200" t="s">
        <v>32</v>
      </c>
      <c r="Q290" s="199" t="s">
        <v>5</v>
      </c>
      <c r="R290" s="199" t="s">
        <v>6</v>
      </c>
      <c r="S290" s="202" t="s">
        <v>418</v>
      </c>
      <c r="T290" s="194" t="s">
        <v>416</v>
      </c>
      <c r="U290" s="194" t="s">
        <v>419</v>
      </c>
      <c r="V290" s="194" t="s">
        <v>420</v>
      </c>
      <c r="W290" s="203" t="s">
        <v>429</v>
      </c>
      <c r="X290" s="218" t="s">
        <v>438</v>
      </c>
      <c r="Y290" s="217" t="s">
        <v>439</v>
      </c>
    </row>
    <row r="291" spans="1:25" s="27" customFormat="1">
      <c r="A291" s="97" t="s">
        <v>135</v>
      </c>
      <c r="B291" s="8" t="s">
        <v>174</v>
      </c>
      <c r="C291" s="9">
        <v>1</v>
      </c>
      <c r="D291" s="8" t="s">
        <v>104</v>
      </c>
      <c r="E291" s="14" t="s">
        <v>328</v>
      </c>
      <c r="F291" s="24">
        <v>2</v>
      </c>
      <c r="G291" s="11" t="s">
        <v>36</v>
      </c>
      <c r="H291" s="9"/>
      <c r="I291" s="9">
        <v>1</v>
      </c>
      <c r="J291" s="9">
        <v>5</v>
      </c>
      <c r="K291" s="9">
        <f t="shared" ref="K291:K294" si="505">J291-I291+1</f>
        <v>5</v>
      </c>
      <c r="L291" s="9"/>
      <c r="M291" s="9">
        <v>30</v>
      </c>
      <c r="N291" s="12"/>
      <c r="O291" s="13">
        <f>M291/6</f>
        <v>5</v>
      </c>
      <c r="P291" s="14"/>
      <c r="Q291" s="15">
        <f t="shared" ref="Q291:Q294" si="506">IF(K291=0,0,L291)</f>
        <v>0</v>
      </c>
      <c r="R291" s="16">
        <f t="shared" ref="R291:R294" si="507">IF(K291=0,0,M291/1.5)</f>
        <v>20</v>
      </c>
      <c r="S291" s="15">
        <f t="shared" ref="S291:S294" si="508">P291+Q291+R291</f>
        <v>20</v>
      </c>
      <c r="T291" s="195">
        <v>62</v>
      </c>
      <c r="U291" s="195">
        <v>1.2</v>
      </c>
      <c r="V291" s="195">
        <f>U291*S291</f>
        <v>24</v>
      </c>
      <c r="W291" s="158">
        <f>SUM(V291:V305)</f>
        <v>496</v>
      </c>
      <c r="X291" s="219">
        <f>SUM(V291:V308)</f>
        <v>622.5</v>
      </c>
      <c r="Y291" s="221">
        <f>X291-446</f>
        <v>176.5</v>
      </c>
    </row>
    <row r="292" spans="1:25" s="27" customFormat="1">
      <c r="A292" s="97" t="s">
        <v>135</v>
      </c>
      <c r="B292" s="8" t="s">
        <v>175</v>
      </c>
      <c r="C292" s="9">
        <v>1</v>
      </c>
      <c r="D292" s="8" t="s">
        <v>104</v>
      </c>
      <c r="E292" s="14" t="s">
        <v>328</v>
      </c>
      <c r="F292" s="24">
        <v>2</v>
      </c>
      <c r="G292" s="11" t="s">
        <v>37</v>
      </c>
      <c r="H292" s="9"/>
      <c r="I292" s="9">
        <v>1</v>
      </c>
      <c r="J292" s="9">
        <v>5</v>
      </c>
      <c r="K292" s="9">
        <f t="shared" si="505"/>
        <v>5</v>
      </c>
      <c r="L292" s="9"/>
      <c r="M292" s="9">
        <v>30</v>
      </c>
      <c r="N292" s="12"/>
      <c r="O292" s="13">
        <f>M292/6</f>
        <v>5</v>
      </c>
      <c r="P292" s="14"/>
      <c r="Q292" s="15">
        <f t="shared" si="506"/>
        <v>0</v>
      </c>
      <c r="R292" s="16">
        <f t="shared" si="507"/>
        <v>20</v>
      </c>
      <c r="S292" s="15">
        <f t="shared" si="508"/>
        <v>20</v>
      </c>
      <c r="T292" s="195">
        <v>61</v>
      </c>
      <c r="U292" s="195">
        <v>1.2</v>
      </c>
      <c r="V292" s="195">
        <f t="shared" ref="V292:V305" si="509">U292*S292</f>
        <v>24</v>
      </c>
      <c r="W292" s="158"/>
      <c r="X292" s="56"/>
    </row>
    <row r="293" spans="1:25" s="27" customFormat="1">
      <c r="A293" s="97" t="s">
        <v>135</v>
      </c>
      <c r="B293" s="8" t="s">
        <v>182</v>
      </c>
      <c r="C293" s="9">
        <v>1</v>
      </c>
      <c r="D293" s="8" t="s">
        <v>104</v>
      </c>
      <c r="E293" s="14" t="s">
        <v>328</v>
      </c>
      <c r="F293" s="24">
        <v>3</v>
      </c>
      <c r="G293" s="11" t="s">
        <v>36</v>
      </c>
      <c r="H293" s="9"/>
      <c r="I293" s="9">
        <v>1</v>
      </c>
      <c r="J293" s="9">
        <v>5</v>
      </c>
      <c r="K293" s="9">
        <f t="shared" si="505"/>
        <v>5</v>
      </c>
      <c r="L293" s="9"/>
      <c r="M293" s="9">
        <v>30</v>
      </c>
      <c r="N293" s="12"/>
      <c r="O293" s="13">
        <f t="shared" ref="O293:O296" si="510">M293/6</f>
        <v>5</v>
      </c>
      <c r="P293" s="14"/>
      <c r="Q293" s="15">
        <f t="shared" si="506"/>
        <v>0</v>
      </c>
      <c r="R293" s="16">
        <f t="shared" si="507"/>
        <v>20</v>
      </c>
      <c r="S293" s="15">
        <f t="shared" si="508"/>
        <v>20</v>
      </c>
      <c r="T293" s="195">
        <v>61</v>
      </c>
      <c r="U293" s="195">
        <v>1.2</v>
      </c>
      <c r="V293" s="195">
        <f t="shared" si="509"/>
        <v>24</v>
      </c>
      <c r="W293" s="158"/>
      <c r="X293" s="56"/>
    </row>
    <row r="294" spans="1:25" s="27" customFormat="1">
      <c r="A294" s="97" t="s">
        <v>135</v>
      </c>
      <c r="B294" s="8" t="s">
        <v>183</v>
      </c>
      <c r="C294" s="9">
        <v>1</v>
      </c>
      <c r="D294" s="8" t="s">
        <v>104</v>
      </c>
      <c r="E294" s="14" t="s">
        <v>328</v>
      </c>
      <c r="F294" s="24">
        <v>3</v>
      </c>
      <c r="G294" s="11" t="s">
        <v>37</v>
      </c>
      <c r="H294" s="9"/>
      <c r="I294" s="9">
        <v>1</v>
      </c>
      <c r="J294" s="9">
        <v>5</v>
      </c>
      <c r="K294" s="9">
        <f t="shared" si="505"/>
        <v>5</v>
      </c>
      <c r="L294" s="9"/>
      <c r="M294" s="9">
        <v>30</v>
      </c>
      <c r="N294" s="12"/>
      <c r="O294" s="13">
        <f t="shared" si="510"/>
        <v>5</v>
      </c>
      <c r="P294" s="14"/>
      <c r="Q294" s="15">
        <f t="shared" si="506"/>
        <v>0</v>
      </c>
      <c r="R294" s="16">
        <f t="shared" si="507"/>
        <v>20</v>
      </c>
      <c r="S294" s="15">
        <f t="shared" si="508"/>
        <v>20</v>
      </c>
      <c r="T294" s="195">
        <v>60</v>
      </c>
      <c r="U294" s="195">
        <v>1.2</v>
      </c>
      <c r="V294" s="195">
        <f t="shared" si="509"/>
        <v>24</v>
      </c>
      <c r="W294" s="158"/>
      <c r="X294" s="56"/>
    </row>
    <row r="295" spans="1:25" s="27" customFormat="1">
      <c r="A295" s="97" t="s">
        <v>135</v>
      </c>
      <c r="B295" s="8" t="s">
        <v>274</v>
      </c>
      <c r="C295" s="9">
        <v>1</v>
      </c>
      <c r="D295" s="8" t="s">
        <v>104</v>
      </c>
      <c r="E295" s="14" t="s">
        <v>99</v>
      </c>
      <c r="F295" s="24">
        <v>3</v>
      </c>
      <c r="G295" s="11" t="s">
        <v>36</v>
      </c>
      <c r="H295" s="9"/>
      <c r="I295" s="9">
        <v>6</v>
      </c>
      <c r="J295" s="9">
        <v>15</v>
      </c>
      <c r="K295" s="9">
        <f t="shared" ref="K295:K296" si="511">J295-I295+1</f>
        <v>10</v>
      </c>
      <c r="L295" s="9"/>
      <c r="M295" s="9">
        <v>60</v>
      </c>
      <c r="N295" s="12"/>
      <c r="O295" s="13">
        <f t="shared" si="510"/>
        <v>10</v>
      </c>
      <c r="P295" s="14"/>
      <c r="Q295" s="15">
        <f t="shared" ref="Q295:Q296" si="512">IF(K295=0,0,L295)</f>
        <v>0</v>
      </c>
      <c r="R295" s="16">
        <f t="shared" ref="R295:R296" si="513">IF(K295=0,0,M295/1.5)</f>
        <v>40</v>
      </c>
      <c r="S295" s="15">
        <f t="shared" ref="S295:S296" si="514">P295+Q295+R295</f>
        <v>40</v>
      </c>
      <c r="T295" s="195">
        <v>62</v>
      </c>
      <c r="U295" s="195">
        <v>1.2</v>
      </c>
      <c r="V295" s="195">
        <f t="shared" si="509"/>
        <v>48</v>
      </c>
      <c r="W295" s="158"/>
      <c r="X295" s="56"/>
    </row>
    <row r="296" spans="1:25" s="27" customFormat="1">
      <c r="A296" s="97" t="s">
        <v>135</v>
      </c>
      <c r="B296" s="8" t="s">
        <v>277</v>
      </c>
      <c r="C296" s="9">
        <v>1</v>
      </c>
      <c r="D296" s="8" t="s">
        <v>104</v>
      </c>
      <c r="E296" s="14" t="s">
        <v>99</v>
      </c>
      <c r="F296" s="24">
        <v>3</v>
      </c>
      <c r="G296" s="11" t="s">
        <v>37</v>
      </c>
      <c r="H296" s="9"/>
      <c r="I296" s="9">
        <v>6</v>
      </c>
      <c r="J296" s="9">
        <v>15</v>
      </c>
      <c r="K296" s="9">
        <f t="shared" si="511"/>
        <v>10</v>
      </c>
      <c r="L296" s="9"/>
      <c r="M296" s="9">
        <v>60</v>
      </c>
      <c r="N296" s="12"/>
      <c r="O296" s="13">
        <f t="shared" si="510"/>
        <v>10</v>
      </c>
      <c r="P296" s="14"/>
      <c r="Q296" s="15">
        <f t="shared" si="512"/>
        <v>0</v>
      </c>
      <c r="R296" s="16">
        <f t="shared" si="513"/>
        <v>40</v>
      </c>
      <c r="S296" s="15">
        <f t="shared" si="514"/>
        <v>40</v>
      </c>
      <c r="T296" s="195">
        <v>60</v>
      </c>
      <c r="U296" s="195">
        <v>1.2</v>
      </c>
      <c r="V296" s="195">
        <f t="shared" si="509"/>
        <v>48</v>
      </c>
      <c r="W296" s="158"/>
      <c r="X296" s="56"/>
    </row>
    <row r="297" spans="1:25" s="14" customFormat="1">
      <c r="A297" s="163" t="s">
        <v>135</v>
      </c>
      <c r="B297" s="8" t="s">
        <v>317</v>
      </c>
      <c r="C297" s="9">
        <v>1</v>
      </c>
      <c r="D297" s="8" t="s">
        <v>104</v>
      </c>
      <c r="E297" s="14" t="s">
        <v>328</v>
      </c>
      <c r="F297" s="9">
        <v>3</v>
      </c>
      <c r="G297" s="11" t="s">
        <v>37</v>
      </c>
      <c r="H297" s="9"/>
      <c r="I297" s="9">
        <v>16</v>
      </c>
      <c r="J297" s="9">
        <v>23</v>
      </c>
      <c r="K297" s="9">
        <f>J297-I297+1</f>
        <v>8</v>
      </c>
      <c r="L297" s="9"/>
      <c r="M297" s="9">
        <v>30</v>
      </c>
      <c r="N297" s="12"/>
      <c r="O297" s="13">
        <f>M297/6</f>
        <v>5</v>
      </c>
      <c r="Q297" s="15">
        <f>IF(K297=0,0,L297)</f>
        <v>0</v>
      </c>
      <c r="R297" s="16">
        <f>IF(K297=0,0,M297/1.5)</f>
        <v>20</v>
      </c>
      <c r="S297" s="15">
        <f>P297+Q297+R297</f>
        <v>20</v>
      </c>
      <c r="T297" s="195">
        <v>65</v>
      </c>
      <c r="U297" s="195">
        <v>1.2</v>
      </c>
      <c r="V297" s="195">
        <f t="shared" si="509"/>
        <v>24</v>
      </c>
      <c r="W297" s="158"/>
      <c r="X297" s="164"/>
    </row>
    <row r="298" spans="1:25" s="48" customFormat="1">
      <c r="A298" s="97" t="s">
        <v>135</v>
      </c>
      <c r="B298" s="46" t="s">
        <v>326</v>
      </c>
      <c r="C298" s="47">
        <v>1</v>
      </c>
      <c r="D298" s="46" t="s">
        <v>104</v>
      </c>
      <c r="E298" s="48" t="s">
        <v>328</v>
      </c>
      <c r="F298" s="47">
        <v>4</v>
      </c>
      <c r="G298" s="49" t="s">
        <v>36</v>
      </c>
      <c r="H298" s="47"/>
      <c r="I298" s="47">
        <v>16</v>
      </c>
      <c r="J298" s="47">
        <v>23</v>
      </c>
      <c r="K298" s="47">
        <f>J298-I298+1</f>
        <v>8</v>
      </c>
      <c r="L298" s="47"/>
      <c r="M298" s="47">
        <v>30</v>
      </c>
      <c r="N298" s="50"/>
      <c r="O298" s="51">
        <f>M298/6</f>
        <v>5</v>
      </c>
      <c r="Q298" s="52">
        <f>IF(K298=0,0,L298)</f>
        <v>0</v>
      </c>
      <c r="R298" s="90">
        <f>IF(K298=0,0,M298/1.5)</f>
        <v>20</v>
      </c>
      <c r="S298" s="52">
        <f>P298+Q298+R298</f>
        <v>20</v>
      </c>
      <c r="T298" s="195">
        <v>60</v>
      </c>
      <c r="U298" s="195">
        <v>1.2</v>
      </c>
      <c r="V298" s="195">
        <f t="shared" si="509"/>
        <v>24</v>
      </c>
      <c r="W298" s="160"/>
      <c r="X298" s="86"/>
    </row>
    <row r="299" spans="1:25" s="48" customFormat="1">
      <c r="A299" s="97" t="s">
        <v>135</v>
      </c>
      <c r="B299" s="46" t="s">
        <v>181</v>
      </c>
      <c r="C299" s="47">
        <v>1</v>
      </c>
      <c r="D299" s="46" t="s">
        <v>104</v>
      </c>
      <c r="E299" s="48" t="s">
        <v>262</v>
      </c>
      <c r="F299" s="47">
        <v>4</v>
      </c>
      <c r="G299" s="49" t="s">
        <v>36</v>
      </c>
      <c r="H299" s="47"/>
      <c r="I299" s="47">
        <v>11</v>
      </c>
      <c r="J299" s="47">
        <v>15</v>
      </c>
      <c r="K299" s="47">
        <f t="shared" ref="K299:K304" si="515">J299-I299+1</f>
        <v>5</v>
      </c>
      <c r="L299" s="47"/>
      <c r="M299" s="47">
        <v>30</v>
      </c>
      <c r="N299" s="50"/>
      <c r="O299" s="51">
        <f t="shared" ref="O299:O300" si="516">M299/6</f>
        <v>5</v>
      </c>
      <c r="Q299" s="52">
        <f t="shared" ref="Q299:Q304" si="517">IF(K299=0,0,L299)</f>
        <v>0</v>
      </c>
      <c r="R299" s="90">
        <f t="shared" ref="R299:R304" si="518">IF(K299=0,0,M299/1.5)</f>
        <v>20</v>
      </c>
      <c r="S299" s="52">
        <f t="shared" ref="S299:S304" si="519">P299+Q299+R299</f>
        <v>20</v>
      </c>
      <c r="T299" s="195">
        <v>61</v>
      </c>
      <c r="U299" s="195">
        <v>1.2</v>
      </c>
      <c r="V299" s="195">
        <f t="shared" si="509"/>
        <v>24</v>
      </c>
      <c r="W299" s="160"/>
      <c r="X299" s="86"/>
    </row>
    <row r="300" spans="1:25" s="48" customFormat="1">
      <c r="A300" s="97" t="s">
        <v>135</v>
      </c>
      <c r="B300" s="46" t="s">
        <v>184</v>
      </c>
      <c r="C300" s="47">
        <v>1</v>
      </c>
      <c r="D300" s="46" t="s">
        <v>104</v>
      </c>
      <c r="E300" s="48" t="s">
        <v>262</v>
      </c>
      <c r="F300" s="47">
        <v>4</v>
      </c>
      <c r="G300" s="49" t="s">
        <v>37</v>
      </c>
      <c r="H300" s="47"/>
      <c r="I300" s="47">
        <v>11</v>
      </c>
      <c r="J300" s="47">
        <v>15</v>
      </c>
      <c r="K300" s="47">
        <f t="shared" si="515"/>
        <v>5</v>
      </c>
      <c r="L300" s="47"/>
      <c r="M300" s="47">
        <v>30</v>
      </c>
      <c r="N300" s="50"/>
      <c r="O300" s="51">
        <f t="shared" si="516"/>
        <v>5</v>
      </c>
      <c r="Q300" s="52">
        <f t="shared" si="517"/>
        <v>0</v>
      </c>
      <c r="R300" s="90">
        <f t="shared" si="518"/>
        <v>20</v>
      </c>
      <c r="S300" s="52">
        <f t="shared" si="519"/>
        <v>20</v>
      </c>
      <c r="T300" s="195">
        <v>60</v>
      </c>
      <c r="U300" s="195">
        <v>1.2</v>
      </c>
      <c r="V300" s="195">
        <f t="shared" si="509"/>
        <v>24</v>
      </c>
      <c r="W300" s="160"/>
      <c r="X300" s="86"/>
    </row>
    <row r="301" spans="1:25" s="48" customFormat="1">
      <c r="A301" s="97" t="s">
        <v>135</v>
      </c>
      <c r="B301" s="46" t="s">
        <v>271</v>
      </c>
      <c r="C301" s="47">
        <v>1</v>
      </c>
      <c r="D301" s="46" t="s">
        <v>104</v>
      </c>
      <c r="E301" s="48" t="s">
        <v>99</v>
      </c>
      <c r="F301" s="47">
        <v>5</v>
      </c>
      <c r="G301" s="49" t="s">
        <v>36</v>
      </c>
      <c r="H301" s="47"/>
      <c r="I301" s="47">
        <v>6</v>
      </c>
      <c r="J301" s="47">
        <v>15</v>
      </c>
      <c r="K301" s="47">
        <f>J301-I301+1</f>
        <v>10</v>
      </c>
      <c r="L301" s="47"/>
      <c r="M301" s="47">
        <v>60</v>
      </c>
      <c r="N301" s="50"/>
      <c r="O301" s="51">
        <f>M301/6</f>
        <v>10</v>
      </c>
      <c r="Q301" s="52">
        <f>IF(K301=0,0,L301)</f>
        <v>0</v>
      </c>
      <c r="R301" s="90">
        <f>IF(K301=0,0,M301/1.5)</f>
        <v>40</v>
      </c>
      <c r="S301" s="52">
        <f>P301+Q301+R301</f>
        <v>40</v>
      </c>
      <c r="T301" s="195">
        <v>63</v>
      </c>
      <c r="U301" s="195">
        <v>1.2</v>
      </c>
      <c r="V301" s="195">
        <f t="shared" si="509"/>
        <v>48</v>
      </c>
      <c r="W301" s="160"/>
      <c r="X301" s="86"/>
    </row>
    <row r="302" spans="1:25" s="48" customFormat="1">
      <c r="A302" s="97" t="s">
        <v>135</v>
      </c>
      <c r="B302" s="46" t="s">
        <v>216</v>
      </c>
      <c r="C302" s="47">
        <v>1</v>
      </c>
      <c r="D302" s="46" t="s">
        <v>104</v>
      </c>
      <c r="E302" s="48" t="s">
        <v>99</v>
      </c>
      <c r="F302" s="47">
        <v>5</v>
      </c>
      <c r="G302" s="49" t="s">
        <v>37</v>
      </c>
      <c r="H302" s="47"/>
      <c r="I302" s="47">
        <v>11</v>
      </c>
      <c r="J302" s="47">
        <v>15</v>
      </c>
      <c r="K302" s="47">
        <f>J302-I302+1</f>
        <v>5</v>
      </c>
      <c r="L302" s="47"/>
      <c r="M302" s="47">
        <v>30</v>
      </c>
      <c r="N302" s="50"/>
      <c r="O302" s="51">
        <f>M302/6</f>
        <v>5</v>
      </c>
      <c r="Q302" s="52">
        <f>IF(K302=0,0,L302)</f>
        <v>0</v>
      </c>
      <c r="R302" s="90">
        <f>IF(K302=0,0,M302/1.5)</f>
        <v>20</v>
      </c>
      <c r="S302" s="52">
        <f>P302+Q302+R302</f>
        <v>20</v>
      </c>
      <c r="T302" s="195">
        <v>44</v>
      </c>
      <c r="U302" s="195">
        <v>1.2</v>
      </c>
      <c r="V302" s="195">
        <f t="shared" si="509"/>
        <v>24</v>
      </c>
      <c r="W302" s="160"/>
      <c r="X302" s="86"/>
    </row>
    <row r="303" spans="1:25" s="27" customFormat="1">
      <c r="A303" s="97" t="s">
        <v>135</v>
      </c>
      <c r="B303" s="8" t="s">
        <v>153</v>
      </c>
      <c r="C303" s="9">
        <v>1</v>
      </c>
      <c r="D303" s="8" t="s">
        <v>104</v>
      </c>
      <c r="E303" s="14" t="s">
        <v>99</v>
      </c>
      <c r="F303" s="24" t="s">
        <v>78</v>
      </c>
      <c r="G303" s="11" t="s">
        <v>36</v>
      </c>
      <c r="H303" s="9"/>
      <c r="I303" s="9">
        <v>1</v>
      </c>
      <c r="J303" s="9">
        <v>5</v>
      </c>
      <c r="K303" s="9">
        <f t="shared" si="515"/>
        <v>5</v>
      </c>
      <c r="L303" s="9"/>
      <c r="M303" s="9">
        <v>60</v>
      </c>
      <c r="N303" s="12"/>
      <c r="O303" s="13">
        <f t="shared" ref="O303:O305" si="520">M303/6</f>
        <v>10</v>
      </c>
      <c r="P303" s="14"/>
      <c r="Q303" s="15">
        <f t="shared" si="517"/>
        <v>0</v>
      </c>
      <c r="R303" s="16">
        <f t="shared" si="518"/>
        <v>40</v>
      </c>
      <c r="S303" s="15">
        <f t="shared" si="519"/>
        <v>40</v>
      </c>
      <c r="T303" s="195">
        <v>22</v>
      </c>
      <c r="U303" s="195">
        <v>1</v>
      </c>
      <c r="V303" s="195">
        <f t="shared" si="509"/>
        <v>40</v>
      </c>
      <c r="W303" s="158"/>
      <c r="X303" s="56"/>
    </row>
    <row r="304" spans="1:25" s="27" customFormat="1">
      <c r="A304" s="97" t="s">
        <v>135</v>
      </c>
      <c r="B304" s="8" t="s">
        <v>154</v>
      </c>
      <c r="C304" s="9">
        <v>1</v>
      </c>
      <c r="D304" s="8" t="s">
        <v>104</v>
      </c>
      <c r="E304" s="14" t="s">
        <v>99</v>
      </c>
      <c r="F304" s="24" t="s">
        <v>78</v>
      </c>
      <c r="G304" s="11" t="s">
        <v>36</v>
      </c>
      <c r="H304" s="9"/>
      <c r="I304" s="9">
        <v>6</v>
      </c>
      <c r="J304" s="9">
        <v>10</v>
      </c>
      <c r="K304" s="9">
        <f t="shared" si="515"/>
        <v>5</v>
      </c>
      <c r="L304" s="9"/>
      <c r="M304" s="9">
        <v>60</v>
      </c>
      <c r="N304" s="12"/>
      <c r="O304" s="13">
        <f t="shared" si="520"/>
        <v>10</v>
      </c>
      <c r="P304" s="14"/>
      <c r="Q304" s="15">
        <f t="shared" si="517"/>
        <v>0</v>
      </c>
      <c r="R304" s="16">
        <f t="shared" si="518"/>
        <v>40</v>
      </c>
      <c r="S304" s="15">
        <f t="shared" si="519"/>
        <v>40</v>
      </c>
      <c r="T304" s="195">
        <v>37</v>
      </c>
      <c r="U304" s="195">
        <v>1.2</v>
      </c>
      <c r="V304" s="195">
        <f t="shared" si="509"/>
        <v>48</v>
      </c>
      <c r="W304" s="158"/>
      <c r="X304" s="56"/>
    </row>
    <row r="305" spans="1:25" s="27" customFormat="1">
      <c r="A305" s="97" t="s">
        <v>135</v>
      </c>
      <c r="B305" s="8" t="s">
        <v>273</v>
      </c>
      <c r="C305" s="9">
        <v>1</v>
      </c>
      <c r="D305" s="8" t="s">
        <v>104</v>
      </c>
      <c r="E305" s="14" t="s">
        <v>99</v>
      </c>
      <c r="F305" s="24">
        <v>7</v>
      </c>
      <c r="G305" s="11" t="s">
        <v>37</v>
      </c>
      <c r="H305" s="9"/>
      <c r="I305" s="9">
        <v>6</v>
      </c>
      <c r="J305" s="9">
        <v>15</v>
      </c>
      <c r="K305" s="9">
        <f t="shared" ref="K305" si="521">J305-I305+1</f>
        <v>10</v>
      </c>
      <c r="L305" s="9"/>
      <c r="M305" s="9">
        <v>60</v>
      </c>
      <c r="N305" s="12"/>
      <c r="O305" s="13">
        <f t="shared" si="520"/>
        <v>10</v>
      </c>
      <c r="P305" s="14"/>
      <c r="Q305" s="15">
        <f t="shared" ref="Q305" si="522">IF(K305=0,0,L305)</f>
        <v>0</v>
      </c>
      <c r="R305" s="16">
        <f t="shared" ref="R305" si="523">IF(K305=0,0,M305/1.5)</f>
        <v>40</v>
      </c>
      <c r="S305" s="15">
        <f t="shared" ref="S305" si="524">P305+Q305+R305</f>
        <v>40</v>
      </c>
      <c r="T305" s="195">
        <v>63</v>
      </c>
      <c r="U305" s="195">
        <v>1.2</v>
      </c>
      <c r="V305" s="195">
        <f t="shared" si="509"/>
        <v>48</v>
      </c>
      <c r="W305" s="158"/>
      <c r="X305" s="56"/>
    </row>
    <row r="306" spans="1:25" s="27" customFormat="1">
      <c r="A306" s="97"/>
      <c r="B306" s="8"/>
      <c r="C306" s="9"/>
      <c r="D306" s="8" t="s">
        <v>104</v>
      </c>
      <c r="E306" s="14" t="s">
        <v>473</v>
      </c>
      <c r="F306" s="24"/>
      <c r="G306" s="11"/>
      <c r="H306" s="9"/>
      <c r="I306" s="9"/>
      <c r="J306" s="9"/>
      <c r="K306" s="9"/>
      <c r="L306" s="9"/>
      <c r="M306" s="9"/>
      <c r="N306" s="12"/>
      <c r="O306" s="13"/>
      <c r="P306" s="14"/>
      <c r="Q306" s="15"/>
      <c r="R306" s="16"/>
      <c r="S306" s="15"/>
      <c r="T306" s="195"/>
      <c r="U306" s="195"/>
      <c r="V306" s="195">
        <v>40.5</v>
      </c>
      <c r="W306" s="158"/>
      <c r="X306" s="56"/>
    </row>
    <row r="307" spans="1:25" s="107" customFormat="1">
      <c r="A307" s="252" t="s">
        <v>135</v>
      </c>
      <c r="B307" s="226" t="s">
        <v>466</v>
      </c>
      <c r="C307" s="227">
        <v>2</v>
      </c>
      <c r="D307" s="226" t="s">
        <v>104</v>
      </c>
      <c r="E307" s="229" t="s">
        <v>259</v>
      </c>
      <c r="F307" s="227">
        <v>2</v>
      </c>
      <c r="G307" s="230" t="s">
        <v>36</v>
      </c>
      <c r="H307" s="227"/>
      <c r="I307" s="227">
        <v>23</v>
      </c>
      <c r="J307" s="227">
        <v>27</v>
      </c>
      <c r="K307" s="227">
        <f t="shared" ref="K307" si="525">J307-I307+1</f>
        <v>5</v>
      </c>
      <c r="L307" s="227"/>
      <c r="M307" s="227">
        <v>30</v>
      </c>
      <c r="N307" s="231"/>
      <c r="O307" s="232">
        <f>M307/6</f>
        <v>5</v>
      </c>
      <c r="P307" s="229"/>
      <c r="Q307" s="233">
        <f t="shared" ref="Q307" si="526">IF(K307=0,0,L307)</f>
        <v>0</v>
      </c>
      <c r="R307" s="234">
        <f t="shared" ref="R307" si="527">IF(K307=0,0,M307/1.5)</f>
        <v>20</v>
      </c>
      <c r="S307" s="233">
        <f t="shared" ref="S307" si="528">P307+Q307+R307</f>
        <v>20</v>
      </c>
      <c r="T307" s="235">
        <v>25</v>
      </c>
      <c r="U307" s="235">
        <v>1</v>
      </c>
      <c r="V307" s="235">
        <f>U307*S307</f>
        <v>20</v>
      </c>
      <c r="W307" s="158"/>
      <c r="X307" s="210"/>
    </row>
    <row r="308" spans="1:25" s="27" customFormat="1">
      <c r="A308" s="237"/>
      <c r="B308" s="226" t="s">
        <v>156</v>
      </c>
      <c r="C308" s="227">
        <v>2</v>
      </c>
      <c r="D308" s="226" t="s">
        <v>104</v>
      </c>
      <c r="E308" s="229" t="s">
        <v>257</v>
      </c>
      <c r="F308" s="230">
        <v>3</v>
      </c>
      <c r="G308" s="230" t="s">
        <v>82</v>
      </c>
      <c r="H308" s="227"/>
      <c r="I308" s="227">
        <v>23</v>
      </c>
      <c r="J308" s="227">
        <v>37</v>
      </c>
      <c r="K308" s="227">
        <f>J308-I308+1</f>
        <v>15</v>
      </c>
      <c r="L308" s="227">
        <v>60</v>
      </c>
      <c r="M308" s="227"/>
      <c r="N308" s="231">
        <f>L308/K308</f>
        <v>4</v>
      </c>
      <c r="O308" s="232">
        <f>M308/5</f>
        <v>0</v>
      </c>
      <c r="P308" s="229"/>
      <c r="Q308" s="233">
        <f>IF(K308=0,0,L308)</f>
        <v>60</v>
      </c>
      <c r="R308" s="234">
        <f>IF(K308=0,0,M308/1.5)</f>
        <v>0</v>
      </c>
      <c r="S308" s="233">
        <f>P308+Q308+R308</f>
        <v>60</v>
      </c>
      <c r="T308" s="235">
        <v>33</v>
      </c>
      <c r="U308" s="235">
        <v>1.1000000000000001</v>
      </c>
      <c r="V308" s="235">
        <f>U308*S308</f>
        <v>66</v>
      </c>
      <c r="W308" s="158"/>
      <c r="X308" s="56"/>
    </row>
    <row r="309" spans="1:25" s="204" customFormat="1" ht="25.5">
      <c r="A309" s="199" t="s">
        <v>15</v>
      </c>
      <c r="B309" s="199" t="s">
        <v>16</v>
      </c>
      <c r="C309" s="200" t="s">
        <v>149</v>
      </c>
      <c r="D309" s="199" t="s">
        <v>17</v>
      </c>
      <c r="E309" s="199" t="s">
        <v>18</v>
      </c>
      <c r="F309" s="199" t="s">
        <v>19</v>
      </c>
      <c r="G309" s="199" t="s">
        <v>20</v>
      </c>
      <c r="H309" s="200" t="s">
        <v>1</v>
      </c>
      <c r="I309" s="199" t="s">
        <v>21</v>
      </c>
      <c r="J309" s="199" t="s">
        <v>22</v>
      </c>
      <c r="K309" s="200" t="s">
        <v>2</v>
      </c>
      <c r="L309" s="199" t="s">
        <v>33</v>
      </c>
      <c r="M309" s="199" t="s">
        <v>34</v>
      </c>
      <c r="N309" s="201" t="s">
        <v>3</v>
      </c>
      <c r="O309" s="201" t="s">
        <v>4</v>
      </c>
      <c r="P309" s="200" t="s">
        <v>32</v>
      </c>
      <c r="Q309" s="199" t="s">
        <v>5</v>
      </c>
      <c r="R309" s="199" t="s">
        <v>6</v>
      </c>
      <c r="S309" s="202" t="s">
        <v>418</v>
      </c>
      <c r="T309" s="194" t="s">
        <v>416</v>
      </c>
      <c r="U309" s="194" t="s">
        <v>419</v>
      </c>
      <c r="V309" s="194" t="s">
        <v>420</v>
      </c>
      <c r="W309" s="203" t="s">
        <v>429</v>
      </c>
      <c r="X309" s="218" t="s">
        <v>438</v>
      </c>
      <c r="Y309" s="217" t="s">
        <v>439</v>
      </c>
    </row>
    <row r="310" spans="1:25" s="27" customFormat="1">
      <c r="A310" s="97" t="s">
        <v>250</v>
      </c>
      <c r="B310" s="8" t="s">
        <v>145</v>
      </c>
      <c r="C310" s="9">
        <v>1</v>
      </c>
      <c r="D310" s="8" t="s">
        <v>40</v>
      </c>
      <c r="E310" s="14" t="s">
        <v>84</v>
      </c>
      <c r="F310" s="24">
        <v>7</v>
      </c>
      <c r="G310" s="11" t="s">
        <v>75</v>
      </c>
      <c r="H310" s="9"/>
      <c r="I310" s="9">
        <v>1</v>
      </c>
      <c r="J310" s="9">
        <v>10</v>
      </c>
      <c r="K310" s="9">
        <f t="shared" ref="K310:K320" si="529">J310-I310+1</f>
        <v>10</v>
      </c>
      <c r="L310" s="9">
        <v>30</v>
      </c>
      <c r="M310" s="9"/>
      <c r="N310" s="12"/>
      <c r="O310" s="13">
        <f t="shared" ref="O310:O320" si="530">M310/6</f>
        <v>0</v>
      </c>
      <c r="P310" s="14"/>
      <c r="Q310" s="15">
        <f t="shared" ref="Q310:Q320" si="531">IF(K310=0,0,L310)</f>
        <v>30</v>
      </c>
      <c r="R310" s="16">
        <f t="shared" ref="R310:R320" si="532">IF(K310=0,0,M310/1.5)</f>
        <v>0</v>
      </c>
      <c r="S310" s="15">
        <f t="shared" ref="S310:S320" si="533">P310+Q310+R310</f>
        <v>30</v>
      </c>
      <c r="T310" s="195">
        <v>56</v>
      </c>
      <c r="U310" s="195">
        <v>1.2</v>
      </c>
      <c r="V310" s="195">
        <f>U310*S310</f>
        <v>36</v>
      </c>
      <c r="W310" s="158">
        <f>SUM(V310:V322)</f>
        <v>432</v>
      </c>
      <c r="X310" s="219">
        <f>SUM(V310:V326)</f>
        <v>627.5</v>
      </c>
      <c r="Y310" s="221">
        <f>X310-446</f>
        <v>181.5</v>
      </c>
    </row>
    <row r="311" spans="1:25" s="27" customFormat="1">
      <c r="A311" s="97" t="s">
        <v>251</v>
      </c>
      <c r="B311" s="8" t="s">
        <v>146</v>
      </c>
      <c r="C311" s="9">
        <v>1</v>
      </c>
      <c r="D311" s="8" t="s">
        <v>40</v>
      </c>
      <c r="E311" s="14" t="s">
        <v>84</v>
      </c>
      <c r="F311" s="24">
        <v>7</v>
      </c>
      <c r="G311" s="11" t="s">
        <v>83</v>
      </c>
      <c r="H311" s="9"/>
      <c r="I311" s="9">
        <v>1</v>
      </c>
      <c r="J311" s="9">
        <v>10</v>
      </c>
      <c r="K311" s="9">
        <f t="shared" si="529"/>
        <v>10</v>
      </c>
      <c r="L311" s="9">
        <v>30</v>
      </c>
      <c r="M311" s="9"/>
      <c r="N311" s="12"/>
      <c r="O311" s="13">
        <f t="shared" si="530"/>
        <v>0</v>
      </c>
      <c r="P311" s="14"/>
      <c r="Q311" s="15">
        <f t="shared" si="531"/>
        <v>30</v>
      </c>
      <c r="R311" s="16">
        <f t="shared" si="532"/>
        <v>0</v>
      </c>
      <c r="S311" s="15">
        <f t="shared" si="533"/>
        <v>30</v>
      </c>
      <c r="T311" s="195">
        <v>56</v>
      </c>
      <c r="U311" s="195">
        <v>1.2</v>
      </c>
      <c r="V311" s="195">
        <f t="shared" ref="V311:V322" si="534">U311*S311</f>
        <v>36</v>
      </c>
      <c r="W311" s="158"/>
      <c r="X311" s="56"/>
    </row>
    <row r="312" spans="1:25" s="27" customFormat="1">
      <c r="A312" s="97" t="s">
        <v>250</v>
      </c>
      <c r="B312" s="8" t="s">
        <v>160</v>
      </c>
      <c r="C312" s="9">
        <v>1</v>
      </c>
      <c r="D312" s="8" t="s">
        <v>40</v>
      </c>
      <c r="E312" s="14" t="s">
        <v>84</v>
      </c>
      <c r="F312" s="24">
        <v>7</v>
      </c>
      <c r="G312" s="11" t="s">
        <v>139</v>
      </c>
      <c r="H312" s="9"/>
      <c r="I312" s="9">
        <v>1</v>
      </c>
      <c r="J312" s="9">
        <v>10</v>
      </c>
      <c r="K312" s="9">
        <f t="shared" si="529"/>
        <v>10</v>
      </c>
      <c r="L312" s="9">
        <v>30</v>
      </c>
      <c r="M312" s="9"/>
      <c r="N312" s="12"/>
      <c r="O312" s="13">
        <f t="shared" si="530"/>
        <v>0</v>
      </c>
      <c r="P312" s="14"/>
      <c r="Q312" s="15">
        <f t="shared" si="531"/>
        <v>30</v>
      </c>
      <c r="R312" s="16">
        <f t="shared" si="532"/>
        <v>0</v>
      </c>
      <c r="S312" s="15">
        <f t="shared" si="533"/>
        <v>30</v>
      </c>
      <c r="T312" s="195">
        <v>57</v>
      </c>
      <c r="U312" s="195">
        <v>1.2</v>
      </c>
      <c r="V312" s="195">
        <f t="shared" si="534"/>
        <v>36</v>
      </c>
      <c r="W312" s="158"/>
      <c r="X312" s="56"/>
    </row>
    <row r="313" spans="1:25" s="48" customFormat="1">
      <c r="A313" s="97" t="s">
        <v>132</v>
      </c>
      <c r="B313" s="46" t="s">
        <v>225</v>
      </c>
      <c r="C313" s="47">
        <v>1</v>
      </c>
      <c r="D313" s="46" t="s">
        <v>40</v>
      </c>
      <c r="E313" s="48" t="s">
        <v>14</v>
      </c>
      <c r="F313" s="47" t="s">
        <v>77</v>
      </c>
      <c r="G313" s="49" t="s">
        <v>206</v>
      </c>
      <c r="H313" s="47"/>
      <c r="I313" s="47">
        <v>11</v>
      </c>
      <c r="J313" s="47">
        <v>15</v>
      </c>
      <c r="K313" s="47">
        <f t="shared" si="529"/>
        <v>5</v>
      </c>
      <c r="L313" s="47"/>
      <c r="M313" s="47">
        <v>60</v>
      </c>
      <c r="N313" s="50"/>
      <c r="O313" s="51">
        <f t="shared" si="530"/>
        <v>10</v>
      </c>
      <c r="Q313" s="52">
        <f t="shared" si="531"/>
        <v>0</v>
      </c>
      <c r="R313" s="90">
        <f t="shared" si="532"/>
        <v>40</v>
      </c>
      <c r="S313" s="52">
        <f t="shared" si="533"/>
        <v>40</v>
      </c>
      <c r="T313" s="195">
        <v>28</v>
      </c>
      <c r="U313" s="195">
        <v>1</v>
      </c>
      <c r="V313" s="195">
        <f t="shared" si="534"/>
        <v>40</v>
      </c>
      <c r="W313" s="160"/>
      <c r="X313" s="86"/>
    </row>
    <row r="314" spans="1:25" s="48" customFormat="1">
      <c r="A314" s="97" t="s">
        <v>132</v>
      </c>
      <c r="B314" s="46" t="s">
        <v>226</v>
      </c>
      <c r="C314" s="47">
        <v>1</v>
      </c>
      <c r="D314" s="46" t="s">
        <v>40</v>
      </c>
      <c r="E314" s="48" t="s">
        <v>14</v>
      </c>
      <c r="F314" s="47" t="s">
        <v>77</v>
      </c>
      <c r="G314" s="49" t="s">
        <v>215</v>
      </c>
      <c r="H314" s="47"/>
      <c r="I314" s="47">
        <v>11</v>
      </c>
      <c r="J314" s="47">
        <v>15</v>
      </c>
      <c r="K314" s="47">
        <f t="shared" si="529"/>
        <v>5</v>
      </c>
      <c r="L314" s="47"/>
      <c r="M314" s="47">
        <v>60</v>
      </c>
      <c r="N314" s="50"/>
      <c r="O314" s="51">
        <f t="shared" si="530"/>
        <v>10</v>
      </c>
      <c r="Q314" s="52">
        <f t="shared" si="531"/>
        <v>0</v>
      </c>
      <c r="R314" s="90">
        <f t="shared" si="532"/>
        <v>40</v>
      </c>
      <c r="S314" s="52">
        <f t="shared" si="533"/>
        <v>40</v>
      </c>
      <c r="T314" s="195">
        <v>28</v>
      </c>
      <c r="U314" s="195">
        <v>1</v>
      </c>
      <c r="V314" s="195">
        <f t="shared" si="534"/>
        <v>40</v>
      </c>
      <c r="W314" s="160"/>
      <c r="X314" s="86"/>
    </row>
    <row r="315" spans="1:25" s="48" customFormat="1">
      <c r="A315" s="97" t="s">
        <v>132</v>
      </c>
      <c r="B315" s="46" t="s">
        <v>227</v>
      </c>
      <c r="C315" s="47">
        <v>1</v>
      </c>
      <c r="D315" s="46" t="s">
        <v>40</v>
      </c>
      <c r="E315" s="48" t="s">
        <v>14</v>
      </c>
      <c r="F315" s="47" t="s">
        <v>80</v>
      </c>
      <c r="G315" s="49" t="s">
        <v>206</v>
      </c>
      <c r="H315" s="47"/>
      <c r="I315" s="47">
        <v>1</v>
      </c>
      <c r="J315" s="47">
        <v>5</v>
      </c>
      <c r="K315" s="47">
        <f t="shared" si="529"/>
        <v>5</v>
      </c>
      <c r="L315" s="47"/>
      <c r="M315" s="47">
        <v>60</v>
      </c>
      <c r="N315" s="50"/>
      <c r="O315" s="51">
        <f t="shared" si="530"/>
        <v>10</v>
      </c>
      <c r="Q315" s="52">
        <f t="shared" si="531"/>
        <v>0</v>
      </c>
      <c r="R315" s="90">
        <f t="shared" si="532"/>
        <v>40</v>
      </c>
      <c r="S315" s="52">
        <f t="shared" si="533"/>
        <v>40</v>
      </c>
      <c r="T315" s="195">
        <v>28</v>
      </c>
      <c r="U315" s="195">
        <v>1</v>
      </c>
      <c r="V315" s="195">
        <f t="shared" si="534"/>
        <v>40</v>
      </c>
      <c r="W315" s="160"/>
      <c r="X315" s="86"/>
    </row>
    <row r="316" spans="1:25" s="48" customFormat="1">
      <c r="A316" s="97" t="s">
        <v>132</v>
      </c>
      <c r="B316" s="46" t="s">
        <v>228</v>
      </c>
      <c r="C316" s="47">
        <v>1</v>
      </c>
      <c r="D316" s="46" t="s">
        <v>40</v>
      </c>
      <c r="E316" s="48" t="s">
        <v>14</v>
      </c>
      <c r="F316" s="47" t="s">
        <v>80</v>
      </c>
      <c r="G316" s="49" t="s">
        <v>215</v>
      </c>
      <c r="H316" s="47"/>
      <c r="I316" s="47">
        <v>1</v>
      </c>
      <c r="J316" s="47">
        <v>5</v>
      </c>
      <c r="K316" s="47">
        <f t="shared" si="529"/>
        <v>5</v>
      </c>
      <c r="L316" s="47"/>
      <c r="M316" s="47">
        <v>60</v>
      </c>
      <c r="N316" s="50"/>
      <c r="O316" s="51">
        <f t="shared" si="530"/>
        <v>10</v>
      </c>
      <c r="Q316" s="52">
        <f t="shared" si="531"/>
        <v>0</v>
      </c>
      <c r="R316" s="90">
        <f t="shared" si="532"/>
        <v>40</v>
      </c>
      <c r="S316" s="52">
        <f t="shared" si="533"/>
        <v>40</v>
      </c>
      <c r="T316" s="195">
        <v>29</v>
      </c>
      <c r="U316" s="195">
        <v>1</v>
      </c>
      <c r="V316" s="195">
        <f t="shared" si="534"/>
        <v>40</v>
      </c>
      <c r="W316" s="160"/>
      <c r="X316" s="86"/>
    </row>
    <row r="317" spans="1:25" s="14" customFormat="1">
      <c r="A317" s="163" t="s">
        <v>134</v>
      </c>
      <c r="B317" s="8" t="s">
        <v>342</v>
      </c>
      <c r="C317" s="9">
        <v>1</v>
      </c>
      <c r="D317" s="8" t="s">
        <v>40</v>
      </c>
      <c r="E317" s="14" t="s">
        <v>329</v>
      </c>
      <c r="F317" s="9">
        <v>5</v>
      </c>
      <c r="G317" s="11" t="s">
        <v>36</v>
      </c>
      <c r="H317" s="9"/>
      <c r="I317" s="9">
        <v>6</v>
      </c>
      <c r="J317" s="9">
        <v>10</v>
      </c>
      <c r="K317" s="9">
        <f>J317-I317+1</f>
        <v>5</v>
      </c>
      <c r="L317" s="9"/>
      <c r="M317" s="9">
        <v>30</v>
      </c>
      <c r="N317" s="12"/>
      <c r="O317" s="13">
        <f>M317/6</f>
        <v>5</v>
      </c>
      <c r="Q317" s="15">
        <f>IF(K317=0,0,L317)</f>
        <v>0</v>
      </c>
      <c r="R317" s="16">
        <f>IF(K317=0,0,M317/1.5)</f>
        <v>20</v>
      </c>
      <c r="S317" s="15">
        <f>P317+Q317+R317</f>
        <v>20</v>
      </c>
      <c r="T317" s="195">
        <v>32</v>
      </c>
      <c r="U317" s="195">
        <v>1.1000000000000001</v>
      </c>
      <c r="V317" s="195">
        <f t="shared" si="534"/>
        <v>22</v>
      </c>
      <c r="W317" s="158"/>
      <c r="X317" s="164"/>
    </row>
    <row r="318" spans="1:25" s="14" customFormat="1">
      <c r="A318" s="163" t="s">
        <v>134</v>
      </c>
      <c r="B318" s="8" t="s">
        <v>343</v>
      </c>
      <c r="C318" s="9">
        <v>1</v>
      </c>
      <c r="D318" s="8" t="s">
        <v>40</v>
      </c>
      <c r="E318" s="14" t="s">
        <v>329</v>
      </c>
      <c r="F318" s="9">
        <v>5</v>
      </c>
      <c r="G318" s="11" t="s">
        <v>37</v>
      </c>
      <c r="H318" s="9"/>
      <c r="I318" s="9">
        <v>6</v>
      </c>
      <c r="J318" s="9">
        <v>10</v>
      </c>
      <c r="K318" s="9">
        <f>J318-I318+1</f>
        <v>5</v>
      </c>
      <c r="L318" s="9"/>
      <c r="M318" s="9">
        <v>30</v>
      </c>
      <c r="N318" s="12"/>
      <c r="O318" s="13">
        <f>M318/6</f>
        <v>5</v>
      </c>
      <c r="Q318" s="15">
        <f>IF(K318=0,0,L318)</f>
        <v>0</v>
      </c>
      <c r="R318" s="16">
        <f>IF(K318=0,0,M318/1.5)</f>
        <v>20</v>
      </c>
      <c r="S318" s="15">
        <f>P318+Q318+R318</f>
        <v>20</v>
      </c>
      <c r="T318" s="195">
        <v>33</v>
      </c>
      <c r="U318" s="195">
        <v>1.1000000000000001</v>
      </c>
      <c r="V318" s="195">
        <f t="shared" si="534"/>
        <v>22</v>
      </c>
      <c r="W318" s="158"/>
      <c r="X318" s="164"/>
    </row>
    <row r="319" spans="1:25" s="27" customFormat="1">
      <c r="A319" s="97" t="s">
        <v>252</v>
      </c>
      <c r="B319" s="8" t="s">
        <v>178</v>
      </c>
      <c r="C319" s="9">
        <v>1</v>
      </c>
      <c r="D319" s="8" t="s">
        <v>40</v>
      </c>
      <c r="E319" s="14" t="s">
        <v>110</v>
      </c>
      <c r="F319" s="24">
        <v>2</v>
      </c>
      <c r="G319" s="11" t="s">
        <v>75</v>
      </c>
      <c r="H319" s="9"/>
      <c r="I319" s="9">
        <v>1</v>
      </c>
      <c r="J319" s="9">
        <v>10</v>
      </c>
      <c r="K319" s="9">
        <f t="shared" si="529"/>
        <v>10</v>
      </c>
      <c r="L319" s="9">
        <v>30</v>
      </c>
      <c r="M319" s="9"/>
      <c r="N319" s="12"/>
      <c r="O319" s="13">
        <f t="shared" si="530"/>
        <v>0</v>
      </c>
      <c r="P319" s="14"/>
      <c r="Q319" s="15">
        <f t="shared" si="531"/>
        <v>30</v>
      </c>
      <c r="R319" s="16">
        <f t="shared" si="532"/>
        <v>0</v>
      </c>
      <c r="S319" s="15">
        <f t="shared" si="533"/>
        <v>30</v>
      </c>
      <c r="T319" s="195">
        <v>57</v>
      </c>
      <c r="U319" s="195">
        <v>1.2</v>
      </c>
      <c r="V319" s="195">
        <f t="shared" si="534"/>
        <v>36</v>
      </c>
      <c r="W319" s="158"/>
      <c r="X319" s="56"/>
    </row>
    <row r="320" spans="1:25" s="27" customFormat="1">
      <c r="A320" s="7" t="s">
        <v>251</v>
      </c>
      <c r="B320" s="8" t="s">
        <v>179</v>
      </c>
      <c r="C320" s="9">
        <v>1</v>
      </c>
      <c r="D320" s="8" t="s">
        <v>40</v>
      </c>
      <c r="E320" s="14" t="s">
        <v>110</v>
      </c>
      <c r="F320" s="24">
        <v>2</v>
      </c>
      <c r="G320" s="11" t="s">
        <v>83</v>
      </c>
      <c r="H320" s="9"/>
      <c r="I320" s="9">
        <v>1</v>
      </c>
      <c r="J320" s="9">
        <v>10</v>
      </c>
      <c r="K320" s="9">
        <f t="shared" si="529"/>
        <v>10</v>
      </c>
      <c r="L320" s="9">
        <v>30</v>
      </c>
      <c r="M320" s="9"/>
      <c r="N320" s="12"/>
      <c r="O320" s="13">
        <f t="shared" si="530"/>
        <v>0</v>
      </c>
      <c r="P320" s="14"/>
      <c r="Q320" s="15">
        <f t="shared" si="531"/>
        <v>30</v>
      </c>
      <c r="R320" s="16">
        <f t="shared" si="532"/>
        <v>0</v>
      </c>
      <c r="S320" s="15">
        <f t="shared" si="533"/>
        <v>30</v>
      </c>
      <c r="T320" s="195">
        <v>59</v>
      </c>
      <c r="U320" s="195">
        <v>1.2</v>
      </c>
      <c r="V320" s="195">
        <f t="shared" si="534"/>
        <v>36</v>
      </c>
      <c r="W320" s="158"/>
      <c r="X320" s="56"/>
    </row>
    <row r="321" spans="1:25" s="14" customFormat="1">
      <c r="A321" s="163" t="s">
        <v>135</v>
      </c>
      <c r="B321" s="8" t="s">
        <v>324</v>
      </c>
      <c r="C321" s="9">
        <v>1</v>
      </c>
      <c r="D321" s="8" t="s">
        <v>40</v>
      </c>
      <c r="E321" s="14" t="s">
        <v>328</v>
      </c>
      <c r="F321" s="9">
        <v>7</v>
      </c>
      <c r="G321" s="11" t="s">
        <v>36</v>
      </c>
      <c r="H321" s="9"/>
      <c r="I321" s="9">
        <v>16</v>
      </c>
      <c r="J321" s="9">
        <v>23</v>
      </c>
      <c r="K321" s="9">
        <f>J321-I321+1</f>
        <v>8</v>
      </c>
      <c r="L321" s="9"/>
      <c r="M321" s="9">
        <v>30</v>
      </c>
      <c r="N321" s="12"/>
      <c r="O321" s="13">
        <f>M321/6</f>
        <v>5</v>
      </c>
      <c r="Q321" s="15">
        <f>IF(K321=0,0,L321)</f>
        <v>0</v>
      </c>
      <c r="R321" s="16">
        <f>IF(K321=0,0,M321/1.5)</f>
        <v>20</v>
      </c>
      <c r="S321" s="15">
        <f>P321+Q321+R321</f>
        <v>20</v>
      </c>
      <c r="T321" s="195">
        <v>59</v>
      </c>
      <c r="U321" s="195">
        <v>1.2</v>
      </c>
      <c r="V321" s="195">
        <f t="shared" si="534"/>
        <v>24</v>
      </c>
      <c r="W321" s="158"/>
      <c r="X321" s="164"/>
    </row>
    <row r="322" spans="1:25" s="14" customFormat="1">
      <c r="A322" s="163" t="s">
        <v>135</v>
      </c>
      <c r="B322" s="8" t="s">
        <v>325</v>
      </c>
      <c r="C322" s="9">
        <v>1</v>
      </c>
      <c r="D322" s="8" t="s">
        <v>40</v>
      </c>
      <c r="E322" s="14" t="s">
        <v>328</v>
      </c>
      <c r="F322" s="9">
        <v>7</v>
      </c>
      <c r="G322" s="11" t="s">
        <v>37</v>
      </c>
      <c r="H322" s="9"/>
      <c r="I322" s="9">
        <v>16</v>
      </c>
      <c r="J322" s="9">
        <v>23</v>
      </c>
      <c r="K322" s="9">
        <f>J322-I322+1</f>
        <v>8</v>
      </c>
      <c r="L322" s="9"/>
      <c r="M322" s="9">
        <v>30</v>
      </c>
      <c r="N322" s="12"/>
      <c r="O322" s="13">
        <f>M322/6</f>
        <v>5</v>
      </c>
      <c r="Q322" s="15">
        <f>IF(K322=0,0,L322)</f>
        <v>0</v>
      </c>
      <c r="R322" s="16">
        <f>IF(K322=0,0,M322/1.5)</f>
        <v>20</v>
      </c>
      <c r="S322" s="15">
        <f>P322+Q322+R322</f>
        <v>20</v>
      </c>
      <c r="T322" s="195">
        <v>60</v>
      </c>
      <c r="U322" s="195">
        <v>1.2</v>
      </c>
      <c r="V322" s="195">
        <f t="shared" si="534"/>
        <v>24</v>
      </c>
      <c r="W322" s="158"/>
      <c r="X322" s="164"/>
    </row>
    <row r="323" spans="1:25" s="14" customFormat="1">
      <c r="A323" s="163"/>
      <c r="B323" s="8"/>
      <c r="C323" s="9"/>
      <c r="D323" s="8" t="s">
        <v>40</v>
      </c>
      <c r="E323" s="14" t="s">
        <v>467</v>
      </c>
      <c r="F323" s="9"/>
      <c r="G323" s="11"/>
      <c r="H323" s="9"/>
      <c r="I323" s="9"/>
      <c r="J323" s="9"/>
      <c r="K323" s="9"/>
      <c r="L323" s="9"/>
      <c r="M323" s="9"/>
      <c r="N323" s="12"/>
      <c r="O323" s="13"/>
      <c r="Q323" s="15"/>
      <c r="R323" s="16"/>
      <c r="S323" s="15"/>
      <c r="T323" s="195"/>
      <c r="U323" s="195"/>
      <c r="V323" s="195">
        <f>270*0.25</f>
        <v>67.5</v>
      </c>
      <c r="W323" s="158"/>
      <c r="X323" s="164"/>
    </row>
    <row r="324" spans="1:25" s="27" customFormat="1">
      <c r="A324" s="252" t="s">
        <v>134</v>
      </c>
      <c r="B324" s="238" t="s">
        <v>451</v>
      </c>
      <c r="C324" s="239">
        <v>2</v>
      </c>
      <c r="D324" s="238" t="s">
        <v>40</v>
      </c>
      <c r="E324" s="240" t="s">
        <v>450</v>
      </c>
      <c r="F324" s="241">
        <v>2</v>
      </c>
      <c r="G324" s="241" t="s">
        <v>36</v>
      </c>
      <c r="H324" s="239"/>
      <c r="I324" s="239">
        <v>23</v>
      </c>
      <c r="J324" s="239">
        <v>32</v>
      </c>
      <c r="K324" s="239">
        <f t="shared" ref="K324:K325" si="535">J324-I324+1</f>
        <v>10</v>
      </c>
      <c r="L324" s="239"/>
      <c r="M324" s="239">
        <v>60</v>
      </c>
      <c r="N324" s="242">
        <f t="shared" ref="N324:N325" si="536">L324/K324</f>
        <v>0</v>
      </c>
      <c r="O324" s="243">
        <f>M324/5</f>
        <v>12</v>
      </c>
      <c r="P324" s="240"/>
      <c r="Q324" s="233">
        <f>IF(K324=0,0,L324)</f>
        <v>0</v>
      </c>
      <c r="R324" s="234">
        <f>IF(K324=0,0,M324/1.5)</f>
        <v>40</v>
      </c>
      <c r="S324" s="244">
        <f>P324+Q324+R324</f>
        <v>40</v>
      </c>
      <c r="T324" s="235">
        <v>32</v>
      </c>
      <c r="U324" s="235">
        <v>1.1000000000000001</v>
      </c>
      <c r="V324" s="235">
        <f>U324*S324</f>
        <v>44</v>
      </c>
      <c r="W324" s="158"/>
      <c r="X324" s="56"/>
    </row>
    <row r="325" spans="1:25" s="27" customFormat="1">
      <c r="A325" s="252" t="s">
        <v>134</v>
      </c>
      <c r="B325" s="238" t="s">
        <v>452</v>
      </c>
      <c r="C325" s="239">
        <v>2</v>
      </c>
      <c r="D325" s="238" t="s">
        <v>40</v>
      </c>
      <c r="E325" s="240" t="s">
        <v>450</v>
      </c>
      <c r="F325" s="241">
        <v>2</v>
      </c>
      <c r="G325" s="241" t="s">
        <v>37</v>
      </c>
      <c r="H325" s="239"/>
      <c r="I325" s="239">
        <v>23</v>
      </c>
      <c r="J325" s="239">
        <v>32</v>
      </c>
      <c r="K325" s="239">
        <f t="shared" si="535"/>
        <v>10</v>
      </c>
      <c r="L325" s="239"/>
      <c r="M325" s="239">
        <v>60</v>
      </c>
      <c r="N325" s="242">
        <f t="shared" si="536"/>
        <v>0</v>
      </c>
      <c r="O325" s="243">
        <f>M325/5</f>
        <v>12</v>
      </c>
      <c r="P325" s="240"/>
      <c r="Q325" s="233">
        <f>IF(K325=0,0,L325)</f>
        <v>0</v>
      </c>
      <c r="R325" s="234">
        <f>IF(K325=0,0,M325/1.5)</f>
        <v>40</v>
      </c>
      <c r="S325" s="244">
        <f>P325+Q325+R325</f>
        <v>40</v>
      </c>
      <c r="T325" s="235">
        <v>32</v>
      </c>
      <c r="U325" s="235">
        <v>1.1000000000000001</v>
      </c>
      <c r="V325" s="235">
        <f>U325*S325</f>
        <v>44</v>
      </c>
      <c r="W325" s="158"/>
      <c r="X325" s="56"/>
    </row>
    <row r="326" spans="1:25" s="108" customFormat="1" ht="15.95" customHeight="1">
      <c r="A326" s="252" t="s">
        <v>134</v>
      </c>
      <c r="B326" s="226" t="s">
        <v>161</v>
      </c>
      <c r="C326" s="227">
        <v>2</v>
      </c>
      <c r="D326" s="238" t="s">
        <v>40</v>
      </c>
      <c r="E326" s="247" t="s">
        <v>449</v>
      </c>
      <c r="F326" s="230">
        <v>3</v>
      </c>
      <c r="G326" s="230" t="s">
        <v>36</v>
      </c>
      <c r="H326" s="227"/>
      <c r="I326" s="227">
        <v>23</v>
      </c>
      <c r="J326" s="227">
        <v>32</v>
      </c>
      <c r="K326" s="227">
        <f t="shared" ref="K326" si="537">J326-I326+1</f>
        <v>10</v>
      </c>
      <c r="L326" s="227"/>
      <c r="M326" s="227">
        <v>60</v>
      </c>
      <c r="N326" s="231">
        <f t="shared" ref="N326" si="538">L326/K326</f>
        <v>0</v>
      </c>
      <c r="O326" s="232">
        <f t="shared" ref="O326" si="539">M326/5</f>
        <v>12</v>
      </c>
      <c r="P326" s="229"/>
      <c r="Q326" s="233">
        <f t="shared" ref="Q326" si="540">IF(K326=0,0,L326)</f>
        <v>0</v>
      </c>
      <c r="R326" s="234">
        <f t="shared" ref="R326" si="541">IF(K326=0,0,M326/1.5)</f>
        <v>40</v>
      </c>
      <c r="S326" s="233">
        <f t="shared" ref="S326" si="542">P326+Q326+R326</f>
        <v>40</v>
      </c>
      <c r="T326" s="235">
        <v>29</v>
      </c>
      <c r="U326" s="235">
        <v>1</v>
      </c>
      <c r="V326" s="235">
        <f t="shared" ref="V326" si="543">U326*S326</f>
        <v>40</v>
      </c>
      <c r="W326" s="158"/>
      <c r="X326" s="208"/>
    </row>
    <row r="327" spans="1:25" s="204" customFormat="1" ht="25.5">
      <c r="A327" s="199" t="s">
        <v>15</v>
      </c>
      <c r="B327" s="199" t="s">
        <v>16</v>
      </c>
      <c r="C327" s="200" t="s">
        <v>149</v>
      </c>
      <c r="D327" s="199" t="s">
        <v>17</v>
      </c>
      <c r="E327" s="199" t="s">
        <v>18</v>
      </c>
      <c r="F327" s="199" t="s">
        <v>19</v>
      </c>
      <c r="G327" s="199" t="s">
        <v>20</v>
      </c>
      <c r="H327" s="200" t="s">
        <v>1</v>
      </c>
      <c r="I327" s="199" t="s">
        <v>21</v>
      </c>
      <c r="J327" s="199" t="s">
        <v>22</v>
      </c>
      <c r="K327" s="200" t="s">
        <v>2</v>
      </c>
      <c r="L327" s="199" t="s">
        <v>33</v>
      </c>
      <c r="M327" s="199" t="s">
        <v>34</v>
      </c>
      <c r="N327" s="201" t="s">
        <v>3</v>
      </c>
      <c r="O327" s="201" t="s">
        <v>4</v>
      </c>
      <c r="P327" s="200" t="s">
        <v>32</v>
      </c>
      <c r="Q327" s="199" t="s">
        <v>5</v>
      </c>
      <c r="R327" s="199" t="s">
        <v>6</v>
      </c>
      <c r="S327" s="202" t="s">
        <v>418</v>
      </c>
      <c r="T327" s="194" t="s">
        <v>416</v>
      </c>
      <c r="U327" s="194" t="s">
        <v>419</v>
      </c>
      <c r="V327" s="194" t="s">
        <v>420</v>
      </c>
      <c r="W327" s="203" t="s">
        <v>429</v>
      </c>
      <c r="X327" s="218" t="s">
        <v>438</v>
      </c>
      <c r="Y327" s="217" t="s">
        <v>439</v>
      </c>
    </row>
    <row r="328" spans="1:25" s="48" customFormat="1">
      <c r="A328" s="45"/>
      <c r="B328" s="46" t="s">
        <v>155</v>
      </c>
      <c r="C328" s="47">
        <v>1</v>
      </c>
      <c r="D328" s="46" t="s">
        <v>27</v>
      </c>
      <c r="E328" s="48" t="s">
        <v>113</v>
      </c>
      <c r="F328" s="47">
        <v>7</v>
      </c>
      <c r="G328" s="49" t="s">
        <v>206</v>
      </c>
      <c r="H328" s="47"/>
      <c r="I328" s="47">
        <v>1</v>
      </c>
      <c r="J328" s="47">
        <v>10</v>
      </c>
      <c r="K328" s="47">
        <f>J328-I328+1</f>
        <v>10</v>
      </c>
      <c r="L328" s="47">
        <v>60</v>
      </c>
      <c r="M328" s="47"/>
      <c r="N328" s="50"/>
      <c r="O328" s="51">
        <f>M328/6</f>
        <v>0</v>
      </c>
      <c r="Q328" s="52">
        <f>IF(K328=0,0,L328)</f>
        <v>60</v>
      </c>
      <c r="R328" s="90">
        <f>IF(K328=0,0,M328/1.5)</f>
        <v>0</v>
      </c>
      <c r="S328" s="52">
        <f>P328+Q328+R328</f>
        <v>60</v>
      </c>
      <c r="T328" s="195">
        <v>23</v>
      </c>
      <c r="U328" s="195">
        <v>1.1000000000000001</v>
      </c>
      <c r="V328" s="195">
        <f>U328*S328</f>
        <v>66</v>
      </c>
      <c r="W328" s="160">
        <f>SUM(V328:V336)</f>
        <v>287.70000000000005</v>
      </c>
      <c r="X328" s="219">
        <f>SUM(V328:V343)</f>
        <v>642</v>
      </c>
      <c r="Y328" s="221">
        <f>X328-446</f>
        <v>196</v>
      </c>
    </row>
    <row r="329" spans="1:25" s="48" customFormat="1">
      <c r="A329" s="45"/>
      <c r="B329" s="46" t="s">
        <v>156</v>
      </c>
      <c r="C329" s="47">
        <v>1</v>
      </c>
      <c r="D329" s="46" t="s">
        <v>27</v>
      </c>
      <c r="E329" s="48" t="s">
        <v>113</v>
      </c>
      <c r="F329" s="47">
        <v>7</v>
      </c>
      <c r="G329" s="49" t="s">
        <v>215</v>
      </c>
      <c r="H329" s="47"/>
      <c r="I329" s="47">
        <v>1</v>
      </c>
      <c r="J329" s="47">
        <v>10</v>
      </c>
      <c r="K329" s="47">
        <f>J329-I329+1</f>
        <v>10</v>
      </c>
      <c r="L329" s="47">
        <v>60</v>
      </c>
      <c r="M329" s="47"/>
      <c r="N329" s="50"/>
      <c r="O329" s="51">
        <f>M329/6</f>
        <v>0</v>
      </c>
      <c r="Q329" s="52">
        <f>IF(K329=0,0,L329)</f>
        <v>60</v>
      </c>
      <c r="R329" s="90">
        <f>IF(K329=0,0,M329/1.5)</f>
        <v>0</v>
      </c>
      <c r="S329" s="52">
        <f>P329+Q329+R329</f>
        <v>60</v>
      </c>
      <c r="T329" s="195">
        <v>33</v>
      </c>
      <c r="U329" s="195">
        <v>1.1000000000000001</v>
      </c>
      <c r="V329" s="195">
        <f>U329*S329</f>
        <v>66</v>
      </c>
      <c r="W329" s="160"/>
      <c r="X329" s="86"/>
    </row>
    <row r="330" spans="1:25" s="27" customFormat="1">
      <c r="A330" s="97"/>
      <c r="B330" s="8" t="s">
        <v>155</v>
      </c>
      <c r="C330" s="9">
        <v>1</v>
      </c>
      <c r="D330" s="8" t="s">
        <v>27</v>
      </c>
      <c r="E330" s="14" t="s">
        <v>229</v>
      </c>
      <c r="F330" s="24"/>
      <c r="G330" s="11"/>
      <c r="H330" s="9"/>
      <c r="I330" s="9">
        <v>1</v>
      </c>
      <c r="J330" s="9">
        <v>10</v>
      </c>
      <c r="K330" s="9">
        <f>J330-I330+1</f>
        <v>10</v>
      </c>
      <c r="L330" s="9">
        <v>15</v>
      </c>
      <c r="M330" s="9"/>
      <c r="N330" s="12"/>
      <c r="O330" s="13">
        <f>M330/6</f>
        <v>0</v>
      </c>
      <c r="P330" s="14"/>
      <c r="Q330" s="15">
        <f>IF(K330=0,0,L330)</f>
        <v>15</v>
      </c>
      <c r="R330" s="16">
        <f>IF(K330=0,0,M330/1.5)</f>
        <v>0</v>
      </c>
      <c r="S330" s="15">
        <f>P330+Q330+R330</f>
        <v>15</v>
      </c>
      <c r="T330" s="195">
        <v>23</v>
      </c>
      <c r="U330" s="195"/>
      <c r="V330" s="195">
        <f>T330*0.3</f>
        <v>6.8999999999999995</v>
      </c>
      <c r="W330" s="158"/>
      <c r="X330" s="56"/>
    </row>
    <row r="331" spans="1:25" s="27" customFormat="1">
      <c r="A331" s="97"/>
      <c r="B331" s="8" t="s">
        <v>156</v>
      </c>
      <c r="C331" s="9">
        <v>1</v>
      </c>
      <c r="D331" s="8" t="s">
        <v>27</v>
      </c>
      <c r="E331" s="14" t="s">
        <v>229</v>
      </c>
      <c r="F331" s="24"/>
      <c r="G331" s="11"/>
      <c r="H331" s="9"/>
      <c r="I331" s="9">
        <v>1</v>
      </c>
      <c r="J331" s="9">
        <v>10</v>
      </c>
      <c r="K331" s="9">
        <f>J331-I331+1</f>
        <v>10</v>
      </c>
      <c r="L331" s="9">
        <v>15</v>
      </c>
      <c r="M331" s="9"/>
      <c r="N331" s="12"/>
      <c r="O331" s="13">
        <f>M331/6</f>
        <v>0</v>
      </c>
      <c r="P331" s="14"/>
      <c r="Q331" s="15">
        <f>IF(K331=0,0,L331)</f>
        <v>15</v>
      </c>
      <c r="R331" s="16">
        <f>IF(K331=0,0,M331/1.5)</f>
        <v>0</v>
      </c>
      <c r="S331" s="15">
        <f>P331+Q331+R331</f>
        <v>15</v>
      </c>
      <c r="T331" s="195">
        <v>33</v>
      </c>
      <c r="U331" s="195"/>
      <c r="V331" s="195">
        <f>T331*0.3</f>
        <v>9.9</v>
      </c>
      <c r="W331" s="158"/>
      <c r="X331" s="56"/>
    </row>
    <row r="332" spans="1:25" s="27" customFormat="1">
      <c r="A332" s="97"/>
      <c r="B332" s="8" t="s">
        <v>145</v>
      </c>
      <c r="C332" s="9">
        <v>1</v>
      </c>
      <c r="D332" s="8" t="s">
        <v>27</v>
      </c>
      <c r="E332" s="14" t="s">
        <v>230</v>
      </c>
      <c r="F332" s="24"/>
      <c r="G332" s="11"/>
      <c r="H332" s="9"/>
      <c r="I332" s="9">
        <v>1</v>
      </c>
      <c r="J332" s="9">
        <v>10</v>
      </c>
      <c r="K332" s="9">
        <f t="shared" ref="K332" si="544">J332-I332+1</f>
        <v>10</v>
      </c>
      <c r="L332" s="9">
        <v>15</v>
      </c>
      <c r="M332" s="9"/>
      <c r="N332" s="12"/>
      <c r="O332" s="13">
        <f t="shared" ref="O332" si="545">M332/6</f>
        <v>0</v>
      </c>
      <c r="P332" s="14"/>
      <c r="Q332" s="15">
        <f t="shared" ref="Q332" si="546">IF(K332=0,0,L332)</f>
        <v>15</v>
      </c>
      <c r="R332" s="16">
        <f t="shared" ref="R332" si="547">IF(K332=0,0,M332/1.5)</f>
        <v>0</v>
      </c>
      <c r="S332" s="15">
        <f t="shared" ref="S332" si="548">P332+Q332+R332</f>
        <v>15</v>
      </c>
      <c r="T332" s="195">
        <v>56</v>
      </c>
      <c r="U332" s="195"/>
      <c r="V332" s="195">
        <f>T332*0.3</f>
        <v>16.8</v>
      </c>
      <c r="W332" s="158"/>
      <c r="X332" s="56"/>
    </row>
    <row r="333" spans="1:25" s="27" customFormat="1">
      <c r="A333" s="97"/>
      <c r="B333" s="8" t="s">
        <v>232</v>
      </c>
      <c r="C333" s="9">
        <v>1</v>
      </c>
      <c r="D333" s="8" t="s">
        <v>27</v>
      </c>
      <c r="E333" s="14" t="s">
        <v>231</v>
      </c>
      <c r="F333" s="24"/>
      <c r="G333" s="11"/>
      <c r="H333" s="9"/>
      <c r="I333" s="9">
        <v>1</v>
      </c>
      <c r="J333" s="9">
        <v>10</v>
      </c>
      <c r="K333" s="9">
        <f t="shared" ref="K333:K334" si="549">J333-I333+1</f>
        <v>10</v>
      </c>
      <c r="L333" s="9">
        <v>15</v>
      </c>
      <c r="M333" s="9"/>
      <c r="N333" s="12"/>
      <c r="O333" s="13">
        <f t="shared" ref="O333:O334" si="550">M333/6</f>
        <v>0</v>
      </c>
      <c r="P333" s="14"/>
      <c r="Q333" s="15">
        <f t="shared" ref="Q333:Q334" si="551">IF(K333=0,0,L333)</f>
        <v>15</v>
      </c>
      <c r="R333" s="16">
        <f t="shared" ref="R333:R334" si="552">IF(K333=0,0,M333/1.5)</f>
        <v>0</v>
      </c>
      <c r="S333" s="15">
        <f t="shared" ref="S333:S334" si="553">P333+Q333+R333</f>
        <v>15</v>
      </c>
      <c r="T333" s="195">
        <v>56</v>
      </c>
      <c r="U333" s="195"/>
      <c r="V333" s="195">
        <f t="shared" ref="V333:V334" si="554">T333*0.3</f>
        <v>16.8</v>
      </c>
      <c r="W333" s="158"/>
      <c r="X333" s="56"/>
    </row>
    <row r="334" spans="1:25" s="27" customFormat="1" ht="14.25" customHeight="1">
      <c r="A334" s="97"/>
      <c r="B334" s="8" t="s">
        <v>233</v>
      </c>
      <c r="C334" s="9">
        <v>1</v>
      </c>
      <c r="D334" s="8" t="s">
        <v>27</v>
      </c>
      <c r="E334" s="14" t="s">
        <v>231</v>
      </c>
      <c r="F334" s="24"/>
      <c r="G334" s="11"/>
      <c r="H334" s="9"/>
      <c r="I334" s="9">
        <v>1</v>
      </c>
      <c r="J334" s="9">
        <v>10</v>
      </c>
      <c r="K334" s="9">
        <f t="shared" si="549"/>
        <v>10</v>
      </c>
      <c r="L334" s="9">
        <v>15</v>
      </c>
      <c r="M334" s="9"/>
      <c r="N334" s="12"/>
      <c r="O334" s="13">
        <f t="shared" si="550"/>
        <v>0</v>
      </c>
      <c r="P334" s="14"/>
      <c r="Q334" s="15">
        <f t="shared" si="551"/>
        <v>15</v>
      </c>
      <c r="R334" s="16">
        <f t="shared" si="552"/>
        <v>0</v>
      </c>
      <c r="S334" s="15">
        <f t="shared" si="553"/>
        <v>15</v>
      </c>
      <c r="T334" s="195">
        <v>56</v>
      </c>
      <c r="U334" s="195"/>
      <c r="V334" s="195">
        <f t="shared" si="554"/>
        <v>16.8</v>
      </c>
      <c r="W334" s="158"/>
      <c r="X334" s="56"/>
    </row>
    <row r="335" spans="1:25" s="48" customFormat="1">
      <c r="A335" s="97" t="s">
        <v>135</v>
      </c>
      <c r="B335" s="46" t="s">
        <v>278</v>
      </c>
      <c r="C335" s="47">
        <v>1</v>
      </c>
      <c r="D335" s="46" t="s">
        <v>27</v>
      </c>
      <c r="E335" s="48" t="s">
        <v>99</v>
      </c>
      <c r="F335" s="47">
        <v>2</v>
      </c>
      <c r="G335" s="49" t="s">
        <v>37</v>
      </c>
      <c r="H335" s="47"/>
      <c r="I335" s="47">
        <v>6</v>
      </c>
      <c r="J335" s="47">
        <v>15</v>
      </c>
      <c r="K335" s="47">
        <f>J335-I335+1</f>
        <v>10</v>
      </c>
      <c r="L335" s="47"/>
      <c r="M335" s="47">
        <v>60</v>
      </c>
      <c r="N335" s="50"/>
      <c r="O335" s="51">
        <f>M335/6</f>
        <v>10</v>
      </c>
      <c r="Q335" s="52">
        <f>IF(K335=0,0,L335)</f>
        <v>0</v>
      </c>
      <c r="R335" s="90">
        <f>IF(K335=0,0,M335/1.5)</f>
        <v>40</v>
      </c>
      <c r="S335" s="52">
        <f>P335+Q335+R335</f>
        <v>40</v>
      </c>
      <c r="T335" s="195">
        <v>62</v>
      </c>
      <c r="U335" s="195">
        <v>1.2</v>
      </c>
      <c r="V335" s="195">
        <f>U335*S335</f>
        <v>48</v>
      </c>
      <c r="W335" s="160"/>
      <c r="X335" s="86"/>
    </row>
    <row r="336" spans="1:25" s="48" customFormat="1">
      <c r="A336" s="97"/>
      <c r="B336" s="46"/>
      <c r="C336" s="47"/>
      <c r="D336" s="46" t="s">
        <v>27</v>
      </c>
      <c r="E336" s="48" t="s">
        <v>473</v>
      </c>
      <c r="F336" s="47"/>
      <c r="G336" s="49"/>
      <c r="H336" s="47"/>
      <c r="I336" s="47"/>
      <c r="J336" s="47"/>
      <c r="K336" s="47"/>
      <c r="L336" s="47"/>
      <c r="M336" s="47"/>
      <c r="N336" s="50"/>
      <c r="O336" s="51"/>
      <c r="Q336" s="52"/>
      <c r="R336" s="90"/>
      <c r="S336" s="52"/>
      <c r="T336" s="195"/>
      <c r="U336" s="195"/>
      <c r="V336" s="195">
        <v>40.5</v>
      </c>
      <c r="W336" s="160"/>
      <c r="X336" s="86"/>
    </row>
    <row r="337" spans="1:25" s="27" customFormat="1">
      <c r="A337" s="254"/>
      <c r="B337" s="226" t="s">
        <v>178</v>
      </c>
      <c r="C337" s="227">
        <v>2</v>
      </c>
      <c r="D337" s="226" t="s">
        <v>27</v>
      </c>
      <c r="E337" s="229" t="s">
        <v>113</v>
      </c>
      <c r="F337" s="227">
        <v>2</v>
      </c>
      <c r="G337" s="230" t="s">
        <v>82</v>
      </c>
      <c r="H337" s="227"/>
      <c r="I337" s="227">
        <v>23</v>
      </c>
      <c r="J337" s="227">
        <v>37</v>
      </c>
      <c r="K337" s="227">
        <f t="shared" ref="K337:K341" si="555">J337-I337+1</f>
        <v>15</v>
      </c>
      <c r="L337" s="227">
        <v>60</v>
      </c>
      <c r="M337" s="227"/>
      <c r="N337" s="231"/>
      <c r="O337" s="232">
        <f t="shared" ref="O337:O343" si="556">M337/6</f>
        <v>0</v>
      </c>
      <c r="P337" s="229"/>
      <c r="Q337" s="233">
        <f>IF(K337=0,0,L337)</f>
        <v>60</v>
      </c>
      <c r="R337" s="234">
        <f t="shared" ref="R337:R341" si="557">IF(K337=0,0,M337/1.5)</f>
        <v>0</v>
      </c>
      <c r="S337" s="233">
        <f t="shared" ref="S337:S341" si="558">P337+Q337+R337</f>
        <v>60</v>
      </c>
      <c r="T337" s="235">
        <v>57</v>
      </c>
      <c r="U337" s="235">
        <v>1.2</v>
      </c>
      <c r="V337" s="235">
        <f>U337*S337</f>
        <v>72</v>
      </c>
      <c r="W337" s="158"/>
      <c r="X337" s="56"/>
    </row>
    <row r="338" spans="1:25" s="27" customFormat="1">
      <c r="A338" s="254"/>
      <c r="B338" s="226" t="s">
        <v>179</v>
      </c>
      <c r="C338" s="227">
        <v>2</v>
      </c>
      <c r="D338" s="226" t="s">
        <v>27</v>
      </c>
      <c r="E338" s="229" t="s">
        <v>113</v>
      </c>
      <c r="F338" s="227">
        <v>3</v>
      </c>
      <c r="G338" s="230" t="s">
        <v>82</v>
      </c>
      <c r="H338" s="227"/>
      <c r="I338" s="227">
        <v>23</v>
      </c>
      <c r="J338" s="227">
        <v>37</v>
      </c>
      <c r="K338" s="227">
        <f t="shared" ref="K338" si="559">J338-I338+1</f>
        <v>15</v>
      </c>
      <c r="L338" s="227">
        <v>60</v>
      </c>
      <c r="M338" s="227"/>
      <c r="N338" s="231"/>
      <c r="O338" s="232">
        <f t="shared" si="556"/>
        <v>0</v>
      </c>
      <c r="P338" s="229"/>
      <c r="Q338" s="233">
        <f>IF(K338=0,0,L338)</f>
        <v>60</v>
      </c>
      <c r="R338" s="234">
        <f t="shared" ref="R338" si="560">IF(K338=0,0,M338/1.5)</f>
        <v>0</v>
      </c>
      <c r="S338" s="233">
        <f t="shared" ref="S338" si="561">P338+Q338+R338</f>
        <v>60</v>
      </c>
      <c r="T338" s="235">
        <v>59</v>
      </c>
      <c r="U338" s="235">
        <v>1.2</v>
      </c>
      <c r="V338" s="235">
        <f>U338*S338</f>
        <v>72</v>
      </c>
      <c r="W338" s="158"/>
      <c r="X338" s="56"/>
    </row>
    <row r="339" spans="1:25" s="27" customFormat="1">
      <c r="A339" s="254"/>
      <c r="B339" s="226" t="s">
        <v>178</v>
      </c>
      <c r="C339" s="227">
        <v>2</v>
      </c>
      <c r="D339" s="226" t="s">
        <v>27</v>
      </c>
      <c r="E339" s="229" t="s">
        <v>229</v>
      </c>
      <c r="F339" s="227"/>
      <c r="G339" s="230"/>
      <c r="H339" s="227"/>
      <c r="I339" s="227"/>
      <c r="J339" s="227"/>
      <c r="K339" s="227">
        <f t="shared" si="555"/>
        <v>1</v>
      </c>
      <c r="L339" s="227"/>
      <c r="M339" s="227"/>
      <c r="N339" s="231"/>
      <c r="O339" s="232">
        <f t="shared" si="556"/>
        <v>0</v>
      </c>
      <c r="P339" s="229"/>
      <c r="Q339" s="233"/>
      <c r="R339" s="234">
        <f t="shared" si="557"/>
        <v>0</v>
      </c>
      <c r="S339" s="233">
        <f t="shared" si="558"/>
        <v>0</v>
      </c>
      <c r="T339" s="235">
        <v>57</v>
      </c>
      <c r="U339" s="235"/>
      <c r="V339" s="235">
        <f>T339*0.3</f>
        <v>17.099999999999998</v>
      </c>
      <c r="W339" s="158"/>
      <c r="X339" s="56"/>
    </row>
    <row r="340" spans="1:25" s="27" customFormat="1">
      <c r="A340" s="254"/>
      <c r="B340" s="226" t="s">
        <v>179</v>
      </c>
      <c r="C340" s="227">
        <v>2</v>
      </c>
      <c r="D340" s="226" t="s">
        <v>27</v>
      </c>
      <c r="E340" s="229" t="s">
        <v>229</v>
      </c>
      <c r="F340" s="227"/>
      <c r="G340" s="230"/>
      <c r="H340" s="227"/>
      <c r="I340" s="227"/>
      <c r="J340" s="227"/>
      <c r="K340" s="227">
        <f t="shared" ref="K340" si="562">J340-I340+1</f>
        <v>1</v>
      </c>
      <c r="L340" s="227"/>
      <c r="M340" s="227"/>
      <c r="N340" s="231"/>
      <c r="O340" s="232">
        <f t="shared" si="556"/>
        <v>0</v>
      </c>
      <c r="P340" s="229"/>
      <c r="Q340" s="233"/>
      <c r="R340" s="234">
        <f t="shared" ref="R340" si="563">IF(K340=0,0,M340/1.5)</f>
        <v>0</v>
      </c>
      <c r="S340" s="233">
        <f t="shared" ref="S340" si="564">P340+Q340+R340</f>
        <v>0</v>
      </c>
      <c r="T340" s="235">
        <v>59</v>
      </c>
      <c r="U340" s="235"/>
      <c r="V340" s="235">
        <f>T340*0.3</f>
        <v>17.7</v>
      </c>
      <c r="W340" s="158"/>
      <c r="X340" s="56"/>
    </row>
    <row r="341" spans="1:25" s="27" customFormat="1">
      <c r="A341" s="254"/>
      <c r="B341" s="226" t="s">
        <v>174</v>
      </c>
      <c r="C341" s="227">
        <v>2</v>
      </c>
      <c r="D341" s="226" t="s">
        <v>27</v>
      </c>
      <c r="E341" s="229" t="s">
        <v>113</v>
      </c>
      <c r="F341" s="227">
        <v>4</v>
      </c>
      <c r="G341" s="230" t="s">
        <v>75</v>
      </c>
      <c r="H341" s="227"/>
      <c r="I341" s="227">
        <v>23</v>
      </c>
      <c r="J341" s="227">
        <v>37</v>
      </c>
      <c r="K341" s="227">
        <f t="shared" si="555"/>
        <v>15</v>
      </c>
      <c r="L341" s="227">
        <v>45</v>
      </c>
      <c r="M341" s="227"/>
      <c r="N341" s="231"/>
      <c r="O341" s="232">
        <f t="shared" si="556"/>
        <v>0</v>
      </c>
      <c r="P341" s="229"/>
      <c r="Q341" s="233">
        <f>IF(K341=0,0,L341)</f>
        <v>45</v>
      </c>
      <c r="R341" s="234">
        <f t="shared" si="557"/>
        <v>0</v>
      </c>
      <c r="S341" s="233">
        <f t="shared" si="558"/>
        <v>45</v>
      </c>
      <c r="T341" s="235">
        <v>62</v>
      </c>
      <c r="U341" s="235">
        <v>1.3</v>
      </c>
      <c r="V341" s="235">
        <f>U341*S341</f>
        <v>58.5</v>
      </c>
      <c r="W341" s="158"/>
      <c r="X341" s="56"/>
    </row>
    <row r="342" spans="1:25" s="27" customFormat="1">
      <c r="A342" s="254"/>
      <c r="B342" s="226" t="s">
        <v>175</v>
      </c>
      <c r="C342" s="227">
        <v>2</v>
      </c>
      <c r="D342" s="226" t="s">
        <v>27</v>
      </c>
      <c r="E342" s="229" t="s">
        <v>113</v>
      </c>
      <c r="F342" s="227">
        <v>4</v>
      </c>
      <c r="G342" s="230" t="s">
        <v>83</v>
      </c>
      <c r="H342" s="227"/>
      <c r="I342" s="227">
        <v>23</v>
      </c>
      <c r="J342" s="227">
        <v>37</v>
      </c>
      <c r="K342" s="227">
        <f t="shared" ref="K342" si="565">J342-I342+1</f>
        <v>15</v>
      </c>
      <c r="L342" s="227">
        <v>45</v>
      </c>
      <c r="M342" s="227"/>
      <c r="N342" s="231"/>
      <c r="O342" s="232">
        <f t="shared" si="556"/>
        <v>0</v>
      </c>
      <c r="P342" s="229"/>
      <c r="Q342" s="233">
        <f>IF(K342=0,0,L342)</f>
        <v>45</v>
      </c>
      <c r="R342" s="234">
        <f t="shared" ref="R342" si="566">IF(K342=0,0,M342/1.5)</f>
        <v>0</v>
      </c>
      <c r="S342" s="233">
        <f t="shared" ref="S342" si="567">P342+Q342+R342</f>
        <v>45</v>
      </c>
      <c r="T342" s="235">
        <v>61</v>
      </c>
      <c r="U342" s="235">
        <v>1.3</v>
      </c>
      <c r="V342" s="235">
        <f>U342*S342</f>
        <v>58.5</v>
      </c>
      <c r="W342" s="158"/>
      <c r="X342" s="56"/>
    </row>
    <row r="343" spans="1:25" s="27" customFormat="1">
      <c r="A343" s="254"/>
      <c r="B343" s="226" t="s">
        <v>181</v>
      </c>
      <c r="C343" s="227">
        <v>2</v>
      </c>
      <c r="D343" s="226" t="s">
        <v>27</v>
      </c>
      <c r="E343" s="229" t="s">
        <v>113</v>
      </c>
      <c r="F343" s="227">
        <v>4</v>
      </c>
      <c r="G343" s="230" t="s">
        <v>139</v>
      </c>
      <c r="H343" s="227"/>
      <c r="I343" s="227">
        <v>23</v>
      </c>
      <c r="J343" s="227">
        <v>37</v>
      </c>
      <c r="K343" s="227">
        <f t="shared" ref="K343" si="568">J343-I343+1</f>
        <v>15</v>
      </c>
      <c r="L343" s="227">
        <v>45</v>
      </c>
      <c r="M343" s="227"/>
      <c r="N343" s="231"/>
      <c r="O343" s="232">
        <f t="shared" si="556"/>
        <v>0</v>
      </c>
      <c r="P343" s="229"/>
      <c r="Q343" s="233">
        <f>IF(K343=0,0,L343)</f>
        <v>45</v>
      </c>
      <c r="R343" s="234">
        <f t="shared" ref="R343" si="569">IF(K343=0,0,M343/1.5)</f>
        <v>0</v>
      </c>
      <c r="S343" s="233">
        <f t="shared" ref="S343" si="570">P343+Q343+R343</f>
        <v>45</v>
      </c>
      <c r="T343" s="235">
        <v>61</v>
      </c>
      <c r="U343" s="235">
        <v>1.3</v>
      </c>
      <c r="V343" s="235">
        <f>U343*S343</f>
        <v>58.5</v>
      </c>
      <c r="W343" s="158"/>
      <c r="X343" s="56"/>
    </row>
    <row r="344" spans="1:25" s="204" customFormat="1" ht="25.5">
      <c r="A344" s="199" t="s">
        <v>15</v>
      </c>
      <c r="B344" s="199" t="s">
        <v>16</v>
      </c>
      <c r="C344" s="200" t="s">
        <v>149</v>
      </c>
      <c r="D344" s="199" t="s">
        <v>17</v>
      </c>
      <c r="E344" s="199" t="s">
        <v>18</v>
      </c>
      <c r="F344" s="199" t="s">
        <v>19</v>
      </c>
      <c r="G344" s="199" t="s">
        <v>20</v>
      </c>
      <c r="H344" s="200" t="s">
        <v>1</v>
      </c>
      <c r="I344" s="199" t="s">
        <v>21</v>
      </c>
      <c r="J344" s="199" t="s">
        <v>22</v>
      </c>
      <c r="K344" s="200" t="s">
        <v>2</v>
      </c>
      <c r="L344" s="199" t="s">
        <v>33</v>
      </c>
      <c r="M344" s="199" t="s">
        <v>34</v>
      </c>
      <c r="N344" s="201" t="s">
        <v>3</v>
      </c>
      <c r="O344" s="201" t="s">
        <v>4</v>
      </c>
      <c r="P344" s="200" t="s">
        <v>32</v>
      </c>
      <c r="Q344" s="199" t="s">
        <v>5</v>
      </c>
      <c r="R344" s="199" t="s">
        <v>6</v>
      </c>
      <c r="S344" s="202" t="s">
        <v>418</v>
      </c>
      <c r="T344" s="194" t="s">
        <v>416</v>
      </c>
      <c r="U344" s="194" t="s">
        <v>419</v>
      </c>
      <c r="V344" s="194" t="s">
        <v>420</v>
      </c>
      <c r="W344" s="203" t="s">
        <v>429</v>
      </c>
      <c r="X344" s="218" t="s">
        <v>438</v>
      </c>
      <c r="Y344" s="217" t="s">
        <v>439</v>
      </c>
    </row>
    <row r="345" spans="1:25" s="27" customFormat="1">
      <c r="A345" s="97" t="s">
        <v>134</v>
      </c>
      <c r="B345" s="8" t="s">
        <v>175</v>
      </c>
      <c r="C345" s="9">
        <v>1</v>
      </c>
      <c r="D345" s="8" t="s">
        <v>31</v>
      </c>
      <c r="E345" s="14" t="s">
        <v>265</v>
      </c>
      <c r="F345" s="24">
        <v>2</v>
      </c>
      <c r="G345" s="11" t="s">
        <v>36</v>
      </c>
      <c r="H345" s="9"/>
      <c r="I345" s="9">
        <v>11</v>
      </c>
      <c r="J345" s="9">
        <v>15</v>
      </c>
      <c r="K345" s="9">
        <f t="shared" ref="K345" si="571">J345-I345+1</f>
        <v>5</v>
      </c>
      <c r="L345" s="9"/>
      <c r="M345" s="9">
        <v>30</v>
      </c>
      <c r="N345" s="12"/>
      <c r="O345" s="13">
        <f t="shared" ref="O345" si="572">M345/6</f>
        <v>5</v>
      </c>
      <c r="P345" s="14"/>
      <c r="Q345" s="15">
        <f t="shared" ref="Q345" si="573">IF(K345=0,0,L345)</f>
        <v>0</v>
      </c>
      <c r="R345" s="16">
        <f t="shared" ref="R345" si="574">IF(K345=0,0,M345/1.5)</f>
        <v>20</v>
      </c>
      <c r="S345" s="15">
        <f t="shared" ref="S345" si="575">P345+Q345+R345</f>
        <v>20</v>
      </c>
      <c r="T345" s="195">
        <v>30</v>
      </c>
      <c r="U345" s="195">
        <v>1</v>
      </c>
      <c r="V345" s="195">
        <f>U345*S345</f>
        <v>20</v>
      </c>
      <c r="W345" s="158">
        <f>SUM(V345:V355)</f>
        <v>254.3</v>
      </c>
      <c r="X345" s="219">
        <f>SUM(V345:V363)</f>
        <v>628.4</v>
      </c>
      <c r="Y345" s="221">
        <f>X345-446</f>
        <v>182.39999999999998</v>
      </c>
    </row>
    <row r="346" spans="1:25" s="27" customFormat="1">
      <c r="A346" s="97" t="s">
        <v>134</v>
      </c>
      <c r="B346" s="8" t="s">
        <v>175</v>
      </c>
      <c r="C346" s="9">
        <v>1</v>
      </c>
      <c r="D346" s="8" t="s">
        <v>31</v>
      </c>
      <c r="E346" s="14" t="s">
        <v>266</v>
      </c>
      <c r="F346" s="24">
        <v>2</v>
      </c>
      <c r="G346" s="11" t="s">
        <v>37</v>
      </c>
      <c r="H346" s="9"/>
      <c r="I346" s="9">
        <v>11</v>
      </c>
      <c r="J346" s="9">
        <v>15</v>
      </c>
      <c r="K346" s="9">
        <f t="shared" ref="K346" si="576">J346-I346+1</f>
        <v>5</v>
      </c>
      <c r="L346" s="9"/>
      <c r="M346" s="9">
        <v>30</v>
      </c>
      <c r="N346" s="12"/>
      <c r="O346" s="13">
        <f t="shared" ref="O346" si="577">M346/6</f>
        <v>5</v>
      </c>
      <c r="P346" s="14"/>
      <c r="Q346" s="15">
        <f t="shared" ref="Q346" si="578">IF(K346=0,0,L346)</f>
        <v>0</v>
      </c>
      <c r="R346" s="16">
        <f t="shared" ref="R346" si="579">IF(K346=0,0,M346/1.5)</f>
        <v>20</v>
      </c>
      <c r="S346" s="15">
        <f t="shared" ref="S346" si="580">P346+Q346+R346</f>
        <v>20</v>
      </c>
      <c r="T346" s="195">
        <v>31</v>
      </c>
      <c r="U346" s="195">
        <v>1.1000000000000001</v>
      </c>
      <c r="V346" s="195">
        <f t="shared" ref="V346:V353" si="581">U346*S346</f>
        <v>22</v>
      </c>
      <c r="W346" s="158"/>
      <c r="X346" s="56"/>
    </row>
    <row r="347" spans="1:25" s="48" customFormat="1">
      <c r="A347" s="97" t="s">
        <v>134</v>
      </c>
      <c r="B347" s="46" t="s">
        <v>354</v>
      </c>
      <c r="C347" s="47">
        <v>1</v>
      </c>
      <c r="D347" s="46" t="s">
        <v>31</v>
      </c>
      <c r="E347" s="48" t="s">
        <v>329</v>
      </c>
      <c r="F347" s="47">
        <v>2</v>
      </c>
      <c r="G347" s="49" t="s">
        <v>36</v>
      </c>
      <c r="H347" s="47"/>
      <c r="I347" s="47">
        <v>16</v>
      </c>
      <c r="J347" s="47">
        <v>23</v>
      </c>
      <c r="K347" s="47">
        <f>J347-I347+1</f>
        <v>8</v>
      </c>
      <c r="L347" s="47"/>
      <c r="M347" s="47">
        <v>30</v>
      </c>
      <c r="N347" s="50"/>
      <c r="O347" s="51">
        <f>M347/6</f>
        <v>5</v>
      </c>
      <c r="Q347" s="52">
        <f>IF(K347=0,0,L347)</f>
        <v>0</v>
      </c>
      <c r="R347" s="90">
        <f>IF(K347=0,0,M347/1.5)</f>
        <v>20</v>
      </c>
      <c r="S347" s="52">
        <f>P347+Q347+R347</f>
        <v>20</v>
      </c>
      <c r="T347" s="195">
        <v>30</v>
      </c>
      <c r="U347" s="195">
        <v>1</v>
      </c>
      <c r="V347" s="195">
        <f t="shared" si="581"/>
        <v>20</v>
      </c>
      <c r="W347" s="160"/>
      <c r="X347" s="86"/>
    </row>
    <row r="348" spans="1:25" s="48" customFormat="1">
      <c r="A348" s="97" t="s">
        <v>134</v>
      </c>
      <c r="B348" s="46" t="s">
        <v>355</v>
      </c>
      <c r="C348" s="47">
        <v>1</v>
      </c>
      <c r="D348" s="46" t="s">
        <v>31</v>
      </c>
      <c r="E348" s="48" t="s">
        <v>329</v>
      </c>
      <c r="F348" s="47">
        <v>2</v>
      </c>
      <c r="G348" s="49" t="s">
        <v>37</v>
      </c>
      <c r="H348" s="47"/>
      <c r="I348" s="47">
        <v>16</v>
      </c>
      <c r="J348" s="47">
        <v>23</v>
      </c>
      <c r="K348" s="47">
        <f>J348-I348+1</f>
        <v>8</v>
      </c>
      <c r="L348" s="47"/>
      <c r="M348" s="47">
        <v>30</v>
      </c>
      <c r="N348" s="50"/>
      <c r="O348" s="51">
        <f>M348/6</f>
        <v>5</v>
      </c>
      <c r="Q348" s="52">
        <f>IF(K348=0,0,L348)</f>
        <v>0</v>
      </c>
      <c r="R348" s="90">
        <f>IF(K348=0,0,M348/1.5)</f>
        <v>20</v>
      </c>
      <c r="S348" s="52">
        <f>P348+Q348+R348</f>
        <v>20</v>
      </c>
      <c r="T348" s="195">
        <v>31</v>
      </c>
      <c r="U348" s="195">
        <v>1.1000000000000001</v>
      </c>
      <c r="V348" s="195">
        <f t="shared" si="581"/>
        <v>22</v>
      </c>
      <c r="W348" s="160"/>
      <c r="X348" s="86"/>
    </row>
    <row r="349" spans="1:25" s="48" customFormat="1">
      <c r="A349" s="45" t="s">
        <v>250</v>
      </c>
      <c r="B349" s="46" t="s">
        <v>156</v>
      </c>
      <c r="C349" s="47">
        <v>1</v>
      </c>
      <c r="D349" s="46" t="s">
        <v>31</v>
      </c>
      <c r="E349" s="48" t="s">
        <v>136</v>
      </c>
      <c r="F349" s="49">
        <v>4</v>
      </c>
      <c r="G349" s="49" t="s">
        <v>140</v>
      </c>
      <c r="H349" s="47"/>
      <c r="I349" s="47">
        <v>1</v>
      </c>
      <c r="J349" s="47">
        <v>10</v>
      </c>
      <c r="K349" s="47">
        <f t="shared" ref="K349:K354" si="582">J349-I349+1</f>
        <v>10</v>
      </c>
      <c r="L349" s="47">
        <v>30</v>
      </c>
      <c r="M349" s="47"/>
      <c r="N349" s="50">
        <f>L349/K349</f>
        <v>3</v>
      </c>
      <c r="O349" s="51">
        <f>M349/5</f>
        <v>0</v>
      </c>
      <c r="Q349" s="52">
        <f t="shared" ref="Q349:Q354" si="583">IF(K349=0,0,L349)</f>
        <v>30</v>
      </c>
      <c r="R349" s="90">
        <f t="shared" ref="R349:R354" si="584">IF(K349=0,0,M349/1.5)</f>
        <v>0</v>
      </c>
      <c r="S349" s="52">
        <f t="shared" ref="S349:S354" si="585">P349+Q349+R349</f>
        <v>30</v>
      </c>
      <c r="T349" s="195">
        <v>33</v>
      </c>
      <c r="U349" s="195">
        <v>1.1000000000000001</v>
      </c>
      <c r="V349" s="195">
        <f t="shared" si="581"/>
        <v>33</v>
      </c>
      <c r="W349" s="160"/>
      <c r="X349" s="86"/>
    </row>
    <row r="350" spans="1:25" s="14" customFormat="1">
      <c r="A350" s="163" t="s">
        <v>134</v>
      </c>
      <c r="B350" s="8" t="s">
        <v>344</v>
      </c>
      <c r="C350" s="9">
        <v>1</v>
      </c>
      <c r="D350" s="8" t="s">
        <v>31</v>
      </c>
      <c r="E350" s="14" t="s">
        <v>329</v>
      </c>
      <c r="F350" s="9">
        <v>5</v>
      </c>
      <c r="G350" s="11" t="s">
        <v>36</v>
      </c>
      <c r="H350" s="9"/>
      <c r="I350" s="9">
        <v>16</v>
      </c>
      <c r="J350" s="9">
        <v>23</v>
      </c>
      <c r="K350" s="9">
        <f t="shared" ref="K350:K351" si="586">J350-I350+1</f>
        <v>8</v>
      </c>
      <c r="L350" s="9"/>
      <c r="M350" s="9">
        <v>30</v>
      </c>
      <c r="N350" s="12"/>
      <c r="O350" s="13">
        <f>M350/6</f>
        <v>5</v>
      </c>
      <c r="Q350" s="15">
        <f t="shared" ref="Q350:Q351" si="587">IF(K350=0,0,L350)</f>
        <v>0</v>
      </c>
      <c r="R350" s="16">
        <f t="shared" ref="R350:R351" si="588">IF(K350=0,0,M350/1.5)</f>
        <v>20</v>
      </c>
      <c r="S350" s="15">
        <f t="shared" ref="S350:S351" si="589">P350+Q350+R350</f>
        <v>20</v>
      </c>
      <c r="T350" s="195">
        <v>32</v>
      </c>
      <c r="U350" s="195">
        <v>1.1000000000000001</v>
      </c>
      <c r="V350" s="195">
        <f t="shared" si="581"/>
        <v>22</v>
      </c>
      <c r="W350" s="158"/>
      <c r="X350" s="164"/>
    </row>
    <row r="351" spans="1:25" s="14" customFormat="1">
      <c r="A351" s="163" t="s">
        <v>134</v>
      </c>
      <c r="B351" s="8" t="s">
        <v>345</v>
      </c>
      <c r="C351" s="9">
        <v>1</v>
      </c>
      <c r="D351" s="8" t="s">
        <v>31</v>
      </c>
      <c r="E351" s="14" t="s">
        <v>329</v>
      </c>
      <c r="F351" s="9">
        <v>5</v>
      </c>
      <c r="G351" s="11" t="s">
        <v>37</v>
      </c>
      <c r="H351" s="9"/>
      <c r="I351" s="9">
        <v>16</v>
      </c>
      <c r="J351" s="9">
        <v>23</v>
      </c>
      <c r="K351" s="9">
        <f t="shared" si="586"/>
        <v>8</v>
      </c>
      <c r="L351" s="9"/>
      <c r="M351" s="9">
        <v>30</v>
      </c>
      <c r="N351" s="12"/>
      <c r="O351" s="13">
        <f>M351/6</f>
        <v>5</v>
      </c>
      <c r="Q351" s="15">
        <f t="shared" si="587"/>
        <v>0</v>
      </c>
      <c r="R351" s="16">
        <f t="shared" si="588"/>
        <v>20</v>
      </c>
      <c r="S351" s="15">
        <f t="shared" si="589"/>
        <v>20</v>
      </c>
      <c r="T351" s="195">
        <v>33</v>
      </c>
      <c r="U351" s="195">
        <v>1.1000000000000001</v>
      </c>
      <c r="V351" s="195">
        <f t="shared" si="581"/>
        <v>22</v>
      </c>
      <c r="W351" s="158"/>
      <c r="X351" s="164"/>
    </row>
    <row r="352" spans="1:25" s="14" customFormat="1">
      <c r="A352" s="7" t="s">
        <v>261</v>
      </c>
      <c r="B352" s="8" t="s">
        <v>260</v>
      </c>
      <c r="C352" s="9">
        <v>1</v>
      </c>
      <c r="D352" s="8" t="s">
        <v>31</v>
      </c>
      <c r="E352" s="14" t="s">
        <v>136</v>
      </c>
      <c r="F352" s="11">
        <v>6</v>
      </c>
      <c r="G352" s="11" t="s">
        <v>83</v>
      </c>
      <c r="H352" s="9"/>
      <c r="I352" s="9">
        <v>1</v>
      </c>
      <c r="J352" s="9">
        <v>10</v>
      </c>
      <c r="K352" s="9">
        <f t="shared" ref="K352" si="590">J352-I352+1</f>
        <v>10</v>
      </c>
      <c r="L352" s="9">
        <v>30</v>
      </c>
      <c r="M352" s="9"/>
      <c r="N352" s="12">
        <f>L352/K352</f>
        <v>3</v>
      </c>
      <c r="O352" s="13">
        <f>M352/5</f>
        <v>0</v>
      </c>
      <c r="Q352" s="15">
        <f t="shared" ref="Q352" si="591">IF(K352=0,0,L352)</f>
        <v>30</v>
      </c>
      <c r="R352" s="16">
        <f t="shared" ref="R352" si="592">IF(K352=0,0,M352/1.5)</f>
        <v>0</v>
      </c>
      <c r="S352" s="15">
        <f t="shared" ref="S352" si="593">P352+Q352+R352</f>
        <v>30</v>
      </c>
      <c r="T352" s="195">
        <v>69</v>
      </c>
      <c r="U352" s="195">
        <v>1.2</v>
      </c>
      <c r="V352" s="195">
        <f t="shared" si="581"/>
        <v>36</v>
      </c>
      <c r="W352" s="158"/>
      <c r="X352" s="164"/>
    </row>
    <row r="353" spans="1:25" s="27" customFormat="1">
      <c r="A353" s="97" t="s">
        <v>135</v>
      </c>
      <c r="B353" s="8" t="s">
        <v>217</v>
      </c>
      <c r="C353" s="9">
        <v>1</v>
      </c>
      <c r="D353" s="8" t="s">
        <v>31</v>
      </c>
      <c r="E353" s="14" t="s">
        <v>99</v>
      </c>
      <c r="F353" s="24">
        <v>7</v>
      </c>
      <c r="G353" s="11" t="s">
        <v>269</v>
      </c>
      <c r="H353" s="9"/>
      <c r="I353" s="9">
        <v>11</v>
      </c>
      <c r="J353" s="9">
        <v>15</v>
      </c>
      <c r="K353" s="9">
        <f>J353-I353+1</f>
        <v>5</v>
      </c>
      <c r="L353" s="9"/>
      <c r="M353" s="9">
        <v>30</v>
      </c>
      <c r="N353" s="12"/>
      <c r="O353" s="13">
        <f>M353/6</f>
        <v>5</v>
      </c>
      <c r="P353" s="14"/>
      <c r="Q353" s="15">
        <f>IF(K353=0,0,L353)</f>
        <v>0</v>
      </c>
      <c r="R353" s="16">
        <f>IF(K353=0,0,M353/1.5)</f>
        <v>20</v>
      </c>
      <c r="S353" s="15">
        <f>P353+Q353+R353</f>
        <v>20</v>
      </c>
      <c r="T353" s="195">
        <v>39</v>
      </c>
      <c r="U353" s="195">
        <v>1.2</v>
      </c>
      <c r="V353" s="195">
        <f t="shared" si="581"/>
        <v>24</v>
      </c>
      <c r="W353" s="158"/>
      <c r="X353" s="56"/>
    </row>
    <row r="354" spans="1:25" s="27" customFormat="1" ht="14.25" customHeight="1">
      <c r="A354" s="97"/>
      <c r="B354" s="8" t="s">
        <v>234</v>
      </c>
      <c r="C354" s="9">
        <v>1</v>
      </c>
      <c r="D354" s="8" t="s">
        <v>31</v>
      </c>
      <c r="E354" s="14" t="s">
        <v>231</v>
      </c>
      <c r="F354" s="24"/>
      <c r="G354" s="11"/>
      <c r="H354" s="9"/>
      <c r="I354" s="9">
        <v>1</v>
      </c>
      <c r="J354" s="9">
        <v>10</v>
      </c>
      <c r="K354" s="9">
        <f t="shared" si="582"/>
        <v>10</v>
      </c>
      <c r="L354" s="9">
        <v>15</v>
      </c>
      <c r="M354" s="9"/>
      <c r="N354" s="12"/>
      <c r="O354" s="13">
        <f>M354/6</f>
        <v>0</v>
      </c>
      <c r="P354" s="14"/>
      <c r="Q354" s="15">
        <f t="shared" si="583"/>
        <v>15</v>
      </c>
      <c r="R354" s="16">
        <f t="shared" si="584"/>
        <v>0</v>
      </c>
      <c r="S354" s="15">
        <f t="shared" si="585"/>
        <v>15</v>
      </c>
      <c r="T354" s="195">
        <v>56</v>
      </c>
      <c r="U354" s="195"/>
      <c r="V354" s="195">
        <f>T354*0.3</f>
        <v>16.8</v>
      </c>
      <c r="W354" s="158"/>
      <c r="X354" s="56"/>
    </row>
    <row r="355" spans="1:25" s="27" customFormat="1">
      <c r="A355" s="97"/>
      <c r="B355" s="8" t="s">
        <v>235</v>
      </c>
      <c r="C355" s="9">
        <v>1</v>
      </c>
      <c r="D355" s="8" t="s">
        <v>31</v>
      </c>
      <c r="E355" s="14" t="s">
        <v>231</v>
      </c>
      <c r="F355" s="24"/>
      <c r="G355" s="11"/>
      <c r="H355" s="9"/>
      <c r="I355" s="9">
        <v>1</v>
      </c>
      <c r="J355" s="9">
        <v>10</v>
      </c>
      <c r="K355" s="9">
        <f t="shared" ref="K355" si="594">J355-I355+1</f>
        <v>10</v>
      </c>
      <c r="L355" s="9">
        <v>15</v>
      </c>
      <c r="M355" s="9"/>
      <c r="N355" s="12"/>
      <c r="O355" s="13">
        <f t="shared" ref="O355" si="595">M355/6</f>
        <v>0</v>
      </c>
      <c r="P355" s="14"/>
      <c r="Q355" s="15">
        <f t="shared" ref="Q355" si="596">IF(K355=0,0,L355)</f>
        <v>15</v>
      </c>
      <c r="R355" s="16">
        <f t="shared" ref="R355" si="597">IF(K355=0,0,M355/1.5)</f>
        <v>0</v>
      </c>
      <c r="S355" s="15">
        <f t="shared" ref="S355" si="598">P355+Q355+R355</f>
        <v>15</v>
      </c>
      <c r="T355" s="195">
        <v>55</v>
      </c>
      <c r="U355" s="195"/>
      <c r="V355" s="195">
        <f>T355*0.3</f>
        <v>16.5</v>
      </c>
      <c r="W355" s="158"/>
      <c r="X355" s="56"/>
    </row>
    <row r="356" spans="1:25" s="27" customFormat="1">
      <c r="A356" s="97"/>
      <c r="B356" s="8"/>
      <c r="C356" s="9"/>
      <c r="D356" s="8" t="s">
        <v>31</v>
      </c>
      <c r="E356" s="14" t="s">
        <v>473</v>
      </c>
      <c r="F356" s="24"/>
      <c r="G356" s="11"/>
      <c r="H356" s="9"/>
      <c r="I356" s="9"/>
      <c r="J356" s="9"/>
      <c r="K356" s="9"/>
      <c r="L356" s="9"/>
      <c r="M356" s="9"/>
      <c r="N356" s="12"/>
      <c r="O356" s="13"/>
      <c r="P356" s="14"/>
      <c r="Q356" s="15"/>
      <c r="R356" s="16"/>
      <c r="S356" s="15"/>
      <c r="T356" s="195"/>
      <c r="U356" s="195"/>
      <c r="V356" s="195">
        <v>40.5</v>
      </c>
      <c r="W356" s="158"/>
      <c r="X356" s="56"/>
    </row>
    <row r="357" spans="1:25" s="27" customFormat="1">
      <c r="A357" s="254"/>
      <c r="B357" s="226" t="s">
        <v>157</v>
      </c>
      <c r="C357" s="227">
        <v>2</v>
      </c>
      <c r="D357" s="226" t="s">
        <v>31</v>
      </c>
      <c r="E357" s="229" t="s">
        <v>113</v>
      </c>
      <c r="F357" s="227">
        <v>2</v>
      </c>
      <c r="G357" s="230" t="s">
        <v>82</v>
      </c>
      <c r="H357" s="227"/>
      <c r="I357" s="227">
        <v>23</v>
      </c>
      <c r="J357" s="227">
        <v>37</v>
      </c>
      <c r="K357" s="227">
        <f t="shared" ref="K357:K360" si="599">J357-I357+1</f>
        <v>15</v>
      </c>
      <c r="L357" s="227">
        <v>60</v>
      </c>
      <c r="M357" s="227"/>
      <c r="N357" s="231"/>
      <c r="O357" s="232">
        <f t="shared" ref="O357:O360" si="600">M357/6</f>
        <v>0</v>
      </c>
      <c r="P357" s="229"/>
      <c r="Q357" s="233">
        <f t="shared" ref="Q357:Q360" si="601">IF(K357=0,0,L357)</f>
        <v>60</v>
      </c>
      <c r="R357" s="234">
        <f t="shared" ref="R357:R360" si="602">IF(K357=0,0,M357/1.5)</f>
        <v>0</v>
      </c>
      <c r="S357" s="233">
        <f t="shared" ref="S357:S360" si="603">P357+Q357+R357</f>
        <v>60</v>
      </c>
      <c r="T357" s="235">
        <v>59</v>
      </c>
      <c r="U357" s="235">
        <v>1.2</v>
      </c>
      <c r="V357" s="235">
        <f>U357*S357</f>
        <v>72</v>
      </c>
      <c r="W357" s="158"/>
      <c r="X357" s="56"/>
    </row>
    <row r="358" spans="1:25" s="27" customFormat="1">
      <c r="A358" s="254"/>
      <c r="B358" s="226" t="s">
        <v>158</v>
      </c>
      <c r="C358" s="227">
        <v>2</v>
      </c>
      <c r="D358" s="226" t="s">
        <v>31</v>
      </c>
      <c r="E358" s="229" t="s">
        <v>113</v>
      </c>
      <c r="F358" s="227">
        <v>3</v>
      </c>
      <c r="G358" s="230" t="s">
        <v>82</v>
      </c>
      <c r="H358" s="227"/>
      <c r="I358" s="227">
        <v>23</v>
      </c>
      <c r="J358" s="227">
        <v>37</v>
      </c>
      <c r="K358" s="227">
        <f t="shared" ref="K358" si="604">J358-I358+1</f>
        <v>15</v>
      </c>
      <c r="L358" s="227">
        <v>60</v>
      </c>
      <c r="M358" s="227"/>
      <c r="N358" s="231"/>
      <c r="O358" s="232">
        <f t="shared" ref="O358" si="605">M358/6</f>
        <v>0</v>
      </c>
      <c r="P358" s="229"/>
      <c r="Q358" s="233">
        <f t="shared" ref="Q358" si="606">IF(K358=0,0,L358)</f>
        <v>60</v>
      </c>
      <c r="R358" s="234">
        <f t="shared" ref="R358" si="607">IF(K358=0,0,M358/1.5)</f>
        <v>0</v>
      </c>
      <c r="S358" s="233">
        <f t="shared" ref="S358" si="608">P358+Q358+R358</f>
        <v>60</v>
      </c>
      <c r="T358" s="235">
        <v>62</v>
      </c>
      <c r="U358" s="235">
        <v>1.3</v>
      </c>
      <c r="V358" s="235">
        <f t="shared" ref="V358:V359" si="609">U358*S358</f>
        <v>78</v>
      </c>
      <c r="W358" s="158"/>
      <c r="X358" s="56"/>
    </row>
    <row r="359" spans="1:25" s="27" customFormat="1">
      <c r="A359" s="254"/>
      <c r="B359" s="226" t="s">
        <v>180</v>
      </c>
      <c r="C359" s="227">
        <v>2</v>
      </c>
      <c r="D359" s="226" t="s">
        <v>31</v>
      </c>
      <c r="E359" s="229" t="s">
        <v>113</v>
      </c>
      <c r="F359" s="227">
        <v>3</v>
      </c>
      <c r="G359" s="230" t="s">
        <v>282</v>
      </c>
      <c r="H359" s="227"/>
      <c r="I359" s="227">
        <v>23</v>
      </c>
      <c r="J359" s="227">
        <v>37</v>
      </c>
      <c r="K359" s="227">
        <f t="shared" ref="K359" si="610">J359-I359+1</f>
        <v>15</v>
      </c>
      <c r="L359" s="227">
        <v>60</v>
      </c>
      <c r="M359" s="227"/>
      <c r="N359" s="231"/>
      <c r="O359" s="232">
        <f t="shared" ref="O359" si="611">M359/6</f>
        <v>0</v>
      </c>
      <c r="P359" s="229"/>
      <c r="Q359" s="233">
        <f t="shared" ref="Q359" si="612">IF(K359=0,0,L359)</f>
        <v>60</v>
      </c>
      <c r="R359" s="234">
        <f t="shared" ref="R359" si="613">IF(K359=0,0,M359/1.5)</f>
        <v>0</v>
      </c>
      <c r="S359" s="233">
        <f t="shared" ref="S359" si="614">P359+Q359+R359</f>
        <v>60</v>
      </c>
      <c r="T359" s="235">
        <v>56</v>
      </c>
      <c r="U359" s="235">
        <v>1.2</v>
      </c>
      <c r="V359" s="235">
        <f t="shared" si="609"/>
        <v>72</v>
      </c>
      <c r="W359" s="158"/>
      <c r="X359" s="56"/>
    </row>
    <row r="360" spans="1:25" s="27" customFormat="1">
      <c r="A360" s="254"/>
      <c r="B360" s="226" t="s">
        <v>157</v>
      </c>
      <c r="C360" s="227">
        <v>2</v>
      </c>
      <c r="D360" s="226" t="s">
        <v>31</v>
      </c>
      <c r="E360" s="229" t="s">
        <v>229</v>
      </c>
      <c r="F360" s="227"/>
      <c r="G360" s="230"/>
      <c r="H360" s="227"/>
      <c r="I360" s="227"/>
      <c r="J360" s="227"/>
      <c r="K360" s="227">
        <f t="shared" si="599"/>
        <v>1</v>
      </c>
      <c r="L360" s="227"/>
      <c r="M360" s="227"/>
      <c r="N360" s="231"/>
      <c r="O360" s="232">
        <f t="shared" si="600"/>
        <v>0</v>
      </c>
      <c r="P360" s="229"/>
      <c r="Q360" s="233">
        <f t="shared" si="601"/>
        <v>0</v>
      </c>
      <c r="R360" s="234">
        <f t="shared" si="602"/>
        <v>0</v>
      </c>
      <c r="S360" s="233">
        <f t="shared" si="603"/>
        <v>0</v>
      </c>
      <c r="T360" s="235">
        <v>59</v>
      </c>
      <c r="U360" s="235"/>
      <c r="V360" s="235">
        <f>T360*0.3</f>
        <v>17.7</v>
      </c>
      <c r="W360" s="158"/>
      <c r="X360" s="56"/>
    </row>
    <row r="361" spans="1:25" s="27" customFormat="1">
      <c r="A361" s="254"/>
      <c r="B361" s="226" t="s">
        <v>158</v>
      </c>
      <c r="C361" s="227">
        <v>2</v>
      </c>
      <c r="D361" s="226" t="s">
        <v>31</v>
      </c>
      <c r="E361" s="229" t="s">
        <v>229</v>
      </c>
      <c r="F361" s="227"/>
      <c r="G361" s="230"/>
      <c r="H361" s="227"/>
      <c r="I361" s="227"/>
      <c r="J361" s="227"/>
      <c r="K361" s="227">
        <f t="shared" ref="K361" si="615">J361-I361+1</f>
        <v>1</v>
      </c>
      <c r="L361" s="227"/>
      <c r="M361" s="227"/>
      <c r="N361" s="231"/>
      <c r="O361" s="232">
        <f t="shared" ref="O361" si="616">M361/6</f>
        <v>0</v>
      </c>
      <c r="P361" s="229"/>
      <c r="Q361" s="233">
        <f t="shared" ref="Q361:Q362" si="617">IF(K361=0,0,L361)</f>
        <v>0</v>
      </c>
      <c r="R361" s="234">
        <f t="shared" ref="R361" si="618">IF(K361=0,0,M361/1.5)</f>
        <v>0</v>
      </c>
      <c r="S361" s="233">
        <f t="shared" ref="S361" si="619">P361+Q361+R361</f>
        <v>0</v>
      </c>
      <c r="T361" s="235">
        <v>62</v>
      </c>
      <c r="U361" s="235"/>
      <c r="V361" s="235">
        <f t="shared" ref="V361:V362" si="620">T361*0.3</f>
        <v>18.599999999999998</v>
      </c>
      <c r="W361" s="158"/>
      <c r="X361" s="56"/>
    </row>
    <row r="362" spans="1:25" s="27" customFormat="1">
      <c r="A362" s="254"/>
      <c r="B362" s="226" t="s">
        <v>180</v>
      </c>
      <c r="C362" s="227">
        <v>2</v>
      </c>
      <c r="D362" s="226" t="s">
        <v>31</v>
      </c>
      <c r="E362" s="229" t="s">
        <v>229</v>
      </c>
      <c r="F362" s="227"/>
      <c r="G362" s="230"/>
      <c r="H362" s="227"/>
      <c r="I362" s="227"/>
      <c r="J362" s="227"/>
      <c r="K362" s="227">
        <f>J362-I362+1</f>
        <v>1</v>
      </c>
      <c r="L362" s="227"/>
      <c r="M362" s="227"/>
      <c r="N362" s="231"/>
      <c r="O362" s="232">
        <f>M362/6</f>
        <v>0</v>
      </c>
      <c r="P362" s="229"/>
      <c r="Q362" s="233">
        <f t="shared" si="617"/>
        <v>0</v>
      </c>
      <c r="R362" s="234">
        <f>IF(K362=0,0,M362/1.5)</f>
        <v>0</v>
      </c>
      <c r="S362" s="233">
        <f>P362+Q362+R362</f>
        <v>0</v>
      </c>
      <c r="T362" s="235">
        <v>56</v>
      </c>
      <c r="U362" s="235"/>
      <c r="V362" s="235">
        <f t="shared" si="620"/>
        <v>16.8</v>
      </c>
      <c r="W362" s="158"/>
      <c r="X362" s="56"/>
    </row>
    <row r="363" spans="1:25" s="27" customFormat="1">
      <c r="A363" s="254"/>
      <c r="B363" s="226" t="s">
        <v>182</v>
      </c>
      <c r="C363" s="227">
        <v>2</v>
      </c>
      <c r="D363" s="226" t="s">
        <v>31</v>
      </c>
      <c r="E363" s="229" t="s">
        <v>113</v>
      </c>
      <c r="F363" s="227">
        <v>2</v>
      </c>
      <c r="G363" s="230" t="s">
        <v>139</v>
      </c>
      <c r="H363" s="227"/>
      <c r="I363" s="227">
        <v>23</v>
      </c>
      <c r="J363" s="227">
        <v>37</v>
      </c>
      <c r="K363" s="227">
        <f t="shared" ref="K363" si="621">J363-I363+1</f>
        <v>15</v>
      </c>
      <c r="L363" s="227">
        <v>45</v>
      </c>
      <c r="M363" s="227"/>
      <c r="N363" s="231"/>
      <c r="O363" s="232">
        <f>M363/6</f>
        <v>0</v>
      </c>
      <c r="P363" s="229"/>
      <c r="Q363" s="233">
        <f>IF(K363=0,0,L363)</f>
        <v>45</v>
      </c>
      <c r="R363" s="234">
        <f t="shared" ref="R363" si="622">IF(K363=0,0,M363/1.5)</f>
        <v>0</v>
      </c>
      <c r="S363" s="233">
        <f t="shared" ref="S363" si="623">P363+Q363+R363</f>
        <v>45</v>
      </c>
      <c r="T363" s="235">
        <v>61</v>
      </c>
      <c r="U363" s="235">
        <v>1.3</v>
      </c>
      <c r="V363" s="235">
        <f>U363*S363</f>
        <v>58.5</v>
      </c>
      <c r="W363" s="158"/>
      <c r="X363" s="56"/>
    </row>
    <row r="364" spans="1:25" s="204" customFormat="1" ht="25.5">
      <c r="A364" s="199" t="s">
        <v>15</v>
      </c>
      <c r="B364" s="199" t="s">
        <v>16</v>
      </c>
      <c r="C364" s="200" t="s">
        <v>149</v>
      </c>
      <c r="D364" s="199" t="s">
        <v>17</v>
      </c>
      <c r="E364" s="199" t="s">
        <v>18</v>
      </c>
      <c r="F364" s="199" t="s">
        <v>19</v>
      </c>
      <c r="G364" s="199" t="s">
        <v>20</v>
      </c>
      <c r="H364" s="200" t="s">
        <v>1</v>
      </c>
      <c r="I364" s="199" t="s">
        <v>21</v>
      </c>
      <c r="J364" s="199" t="s">
        <v>22</v>
      </c>
      <c r="K364" s="200" t="s">
        <v>2</v>
      </c>
      <c r="L364" s="199" t="s">
        <v>33</v>
      </c>
      <c r="M364" s="199" t="s">
        <v>34</v>
      </c>
      <c r="N364" s="201" t="s">
        <v>3</v>
      </c>
      <c r="O364" s="201" t="s">
        <v>4</v>
      </c>
      <c r="P364" s="200" t="s">
        <v>32</v>
      </c>
      <c r="Q364" s="199" t="s">
        <v>5</v>
      </c>
      <c r="R364" s="199" t="s">
        <v>6</v>
      </c>
      <c r="S364" s="202" t="s">
        <v>418</v>
      </c>
      <c r="T364" s="194" t="s">
        <v>416</v>
      </c>
      <c r="U364" s="194" t="s">
        <v>419</v>
      </c>
      <c r="V364" s="194" t="s">
        <v>420</v>
      </c>
      <c r="W364" s="203" t="s">
        <v>429</v>
      </c>
      <c r="X364" s="218" t="s">
        <v>438</v>
      </c>
      <c r="Y364" s="217" t="s">
        <v>439</v>
      </c>
    </row>
    <row r="365" spans="1:25" s="48" customFormat="1">
      <c r="A365" s="97" t="s">
        <v>132</v>
      </c>
      <c r="B365" s="46" t="s">
        <v>236</v>
      </c>
      <c r="C365" s="47">
        <v>1</v>
      </c>
      <c r="D365" s="46" t="s">
        <v>38</v>
      </c>
      <c r="E365" s="48" t="s">
        <v>14</v>
      </c>
      <c r="F365" s="47" t="s">
        <v>77</v>
      </c>
      <c r="G365" s="49" t="s">
        <v>206</v>
      </c>
      <c r="H365" s="47"/>
      <c r="I365" s="47">
        <v>1</v>
      </c>
      <c r="J365" s="47">
        <v>5</v>
      </c>
      <c r="K365" s="47">
        <f t="shared" ref="K365:K374" si="624">J365-I365+1</f>
        <v>5</v>
      </c>
      <c r="L365" s="47"/>
      <c r="M365" s="47">
        <v>60</v>
      </c>
      <c r="N365" s="50"/>
      <c r="O365" s="51">
        <f t="shared" ref="O365:O374" si="625">M365/6</f>
        <v>10</v>
      </c>
      <c r="Q365" s="52">
        <f t="shared" ref="Q365:Q374" si="626">IF(K365=0,0,L365)</f>
        <v>0</v>
      </c>
      <c r="R365" s="90">
        <f t="shared" ref="R365:R374" si="627">IF(K365=0,0,M365/1.5)</f>
        <v>40</v>
      </c>
      <c r="S365" s="52">
        <f t="shared" ref="S365:S374" si="628">P365+Q365+R365</f>
        <v>40</v>
      </c>
      <c r="T365" s="195">
        <v>28</v>
      </c>
      <c r="U365" s="195">
        <v>1</v>
      </c>
      <c r="V365" s="195">
        <f>U365*S365</f>
        <v>40</v>
      </c>
      <c r="W365" s="162">
        <f>SUM(V365:V373)</f>
        <v>393.5</v>
      </c>
      <c r="X365" s="219">
        <f>SUM(V365:V379)</f>
        <v>666</v>
      </c>
      <c r="Y365" s="221">
        <f>X365-446</f>
        <v>220</v>
      </c>
    </row>
    <row r="366" spans="1:25" s="48" customFormat="1">
      <c r="A366" s="97" t="s">
        <v>132</v>
      </c>
      <c r="B366" s="46" t="s">
        <v>237</v>
      </c>
      <c r="C366" s="47">
        <v>1</v>
      </c>
      <c r="D366" s="46" t="s">
        <v>38</v>
      </c>
      <c r="E366" s="48" t="s">
        <v>14</v>
      </c>
      <c r="F366" s="47" t="s">
        <v>77</v>
      </c>
      <c r="G366" s="49" t="s">
        <v>215</v>
      </c>
      <c r="H366" s="47"/>
      <c r="I366" s="47">
        <v>1</v>
      </c>
      <c r="J366" s="47">
        <v>5</v>
      </c>
      <c r="K366" s="47">
        <f t="shared" si="624"/>
        <v>5</v>
      </c>
      <c r="L366" s="47"/>
      <c r="M366" s="47">
        <v>60</v>
      </c>
      <c r="N366" s="50"/>
      <c r="O366" s="51">
        <f t="shared" si="625"/>
        <v>10</v>
      </c>
      <c r="Q366" s="52">
        <f t="shared" si="626"/>
        <v>0</v>
      </c>
      <c r="R366" s="90">
        <f t="shared" si="627"/>
        <v>40</v>
      </c>
      <c r="S366" s="52">
        <f t="shared" si="628"/>
        <v>40</v>
      </c>
      <c r="T366" s="195">
        <v>28</v>
      </c>
      <c r="U366" s="195">
        <v>1</v>
      </c>
      <c r="V366" s="195">
        <f t="shared" ref="V366:V372" si="629">U366*S366</f>
        <v>40</v>
      </c>
      <c r="W366" s="162"/>
      <c r="X366" s="86"/>
    </row>
    <row r="367" spans="1:25" s="27" customFormat="1">
      <c r="A367" s="97" t="s">
        <v>240</v>
      </c>
      <c r="B367" s="8" t="s">
        <v>205</v>
      </c>
      <c r="C367" s="9">
        <v>1</v>
      </c>
      <c r="D367" s="8" t="s">
        <v>38</v>
      </c>
      <c r="E367" s="14" t="s">
        <v>238</v>
      </c>
      <c r="F367" s="24">
        <v>4</v>
      </c>
      <c r="G367" s="11" t="s">
        <v>95</v>
      </c>
      <c r="H367" s="9"/>
      <c r="I367" s="9">
        <v>1</v>
      </c>
      <c r="J367" s="9">
        <v>15</v>
      </c>
      <c r="K367" s="9">
        <f t="shared" si="624"/>
        <v>15</v>
      </c>
      <c r="L367" s="9"/>
      <c r="M367" s="9">
        <v>60</v>
      </c>
      <c r="N367" s="12"/>
      <c r="O367" s="13">
        <f t="shared" si="625"/>
        <v>10</v>
      </c>
      <c r="P367" s="14"/>
      <c r="Q367" s="15">
        <f t="shared" si="626"/>
        <v>0</v>
      </c>
      <c r="R367" s="16">
        <f t="shared" si="627"/>
        <v>40</v>
      </c>
      <c r="S367" s="15">
        <f t="shared" si="628"/>
        <v>40</v>
      </c>
      <c r="T367" s="195">
        <v>29</v>
      </c>
      <c r="U367" s="195">
        <v>1</v>
      </c>
      <c r="V367" s="195">
        <f t="shared" si="629"/>
        <v>40</v>
      </c>
      <c r="W367" s="158"/>
      <c r="X367" s="56"/>
    </row>
    <row r="368" spans="1:25" s="27" customFormat="1">
      <c r="A368" s="97" t="s">
        <v>240</v>
      </c>
      <c r="B368" s="8" t="s">
        <v>205</v>
      </c>
      <c r="C368" s="9">
        <v>1</v>
      </c>
      <c r="D368" s="8" t="s">
        <v>38</v>
      </c>
      <c r="E368" s="14" t="s">
        <v>238</v>
      </c>
      <c r="F368" s="24">
        <v>6</v>
      </c>
      <c r="G368" s="11" t="s">
        <v>239</v>
      </c>
      <c r="H368" s="9"/>
      <c r="I368" s="9">
        <v>1</v>
      </c>
      <c r="J368" s="9">
        <v>15</v>
      </c>
      <c r="K368" s="9">
        <f t="shared" si="624"/>
        <v>15</v>
      </c>
      <c r="L368" s="9"/>
      <c r="M368" s="9">
        <v>60</v>
      </c>
      <c r="N368" s="12"/>
      <c r="O368" s="13">
        <f t="shared" si="625"/>
        <v>10</v>
      </c>
      <c r="P368" s="14"/>
      <c r="Q368" s="15">
        <f t="shared" si="626"/>
        <v>0</v>
      </c>
      <c r="R368" s="16">
        <f t="shared" si="627"/>
        <v>40</v>
      </c>
      <c r="S368" s="15">
        <f t="shared" si="628"/>
        <v>40</v>
      </c>
      <c r="T368" s="195">
        <v>29</v>
      </c>
      <c r="U368" s="195">
        <v>1</v>
      </c>
      <c r="V368" s="195">
        <f t="shared" si="629"/>
        <v>40</v>
      </c>
      <c r="W368" s="158"/>
      <c r="X368" s="56"/>
    </row>
    <row r="369" spans="1:25" s="27" customFormat="1">
      <c r="A369" s="97" t="s">
        <v>240</v>
      </c>
      <c r="B369" s="8" t="s">
        <v>205</v>
      </c>
      <c r="C369" s="9">
        <v>1</v>
      </c>
      <c r="D369" s="8" t="s">
        <v>38</v>
      </c>
      <c r="E369" s="14" t="s">
        <v>238</v>
      </c>
      <c r="F369" s="24">
        <v>7</v>
      </c>
      <c r="G369" s="11" t="s">
        <v>95</v>
      </c>
      <c r="H369" s="9"/>
      <c r="I369" s="9">
        <v>1</v>
      </c>
      <c r="J369" s="9">
        <v>15</v>
      </c>
      <c r="K369" s="9">
        <f t="shared" si="624"/>
        <v>15</v>
      </c>
      <c r="L369" s="9"/>
      <c r="M369" s="9">
        <v>60</v>
      </c>
      <c r="N369" s="12"/>
      <c r="O369" s="13">
        <f t="shared" si="625"/>
        <v>10</v>
      </c>
      <c r="P369" s="14"/>
      <c r="Q369" s="15">
        <f t="shared" si="626"/>
        <v>0</v>
      </c>
      <c r="R369" s="16">
        <f t="shared" si="627"/>
        <v>40</v>
      </c>
      <c r="S369" s="15">
        <f t="shared" si="628"/>
        <v>40</v>
      </c>
      <c r="T369" s="195">
        <v>29</v>
      </c>
      <c r="U369" s="195">
        <v>1</v>
      </c>
      <c r="V369" s="195">
        <f t="shared" si="629"/>
        <v>40</v>
      </c>
      <c r="W369" s="158"/>
      <c r="X369" s="56"/>
    </row>
    <row r="370" spans="1:25" s="48" customFormat="1">
      <c r="A370" s="45"/>
      <c r="B370" s="46" t="s">
        <v>324</v>
      </c>
      <c r="C370" s="47">
        <v>1</v>
      </c>
      <c r="D370" s="46" t="s">
        <v>38</v>
      </c>
      <c r="E370" s="45" t="s">
        <v>315</v>
      </c>
      <c r="F370" s="49">
        <v>6</v>
      </c>
      <c r="G370" s="49" t="s">
        <v>83</v>
      </c>
      <c r="H370" s="47"/>
      <c r="I370" s="47">
        <v>6</v>
      </c>
      <c r="J370" s="47">
        <v>23</v>
      </c>
      <c r="K370" s="47">
        <f t="shared" ref="K370" si="630">J370-I370+1</f>
        <v>18</v>
      </c>
      <c r="L370" s="47">
        <v>45</v>
      </c>
      <c r="M370" s="47"/>
      <c r="N370" s="50">
        <f t="shared" ref="N370" si="631">L370/K370</f>
        <v>2.5</v>
      </c>
      <c r="O370" s="51">
        <f t="shared" ref="O370" si="632">M370/5</f>
        <v>0</v>
      </c>
      <c r="Q370" s="52">
        <f t="shared" ref="Q370" si="633">IF(K370=0,0,L370)</f>
        <v>45</v>
      </c>
      <c r="R370" s="90">
        <f t="shared" ref="R370" si="634">IF(K370=0,0,M370/1.5)</f>
        <v>0</v>
      </c>
      <c r="S370" s="52">
        <f t="shared" ref="S370" si="635">P370+Q370+R370</f>
        <v>45</v>
      </c>
      <c r="T370" s="195">
        <v>59</v>
      </c>
      <c r="U370" s="195">
        <v>1.3</v>
      </c>
      <c r="V370" s="195">
        <f t="shared" si="629"/>
        <v>58.5</v>
      </c>
      <c r="W370" s="160"/>
      <c r="X370" s="86"/>
    </row>
    <row r="371" spans="1:25" s="14" customFormat="1">
      <c r="A371" s="7"/>
      <c r="B371" s="8" t="s">
        <v>323</v>
      </c>
      <c r="C371" s="9">
        <v>1</v>
      </c>
      <c r="D371" s="8" t="s">
        <v>38</v>
      </c>
      <c r="E371" s="7" t="s">
        <v>315</v>
      </c>
      <c r="F371" s="11">
        <v>7</v>
      </c>
      <c r="G371" s="11" t="s">
        <v>139</v>
      </c>
      <c r="H371" s="9"/>
      <c r="I371" s="9">
        <v>6</v>
      </c>
      <c r="J371" s="9">
        <v>23</v>
      </c>
      <c r="K371" s="9">
        <f>J371-I371+1</f>
        <v>18</v>
      </c>
      <c r="L371" s="9">
        <v>45</v>
      </c>
      <c r="M371" s="9"/>
      <c r="N371" s="12">
        <f>L371/K371</f>
        <v>2.5</v>
      </c>
      <c r="O371" s="13">
        <f>M371/5</f>
        <v>0</v>
      </c>
      <c r="Q371" s="15">
        <f>IF(K371=0,0,L371)</f>
        <v>45</v>
      </c>
      <c r="R371" s="16">
        <f>IF(K371=0,0,M371/1.5)</f>
        <v>0</v>
      </c>
      <c r="S371" s="15">
        <f>P371+Q371+R371</f>
        <v>45</v>
      </c>
      <c r="T371" s="195">
        <v>60</v>
      </c>
      <c r="U371" s="195">
        <v>1.3</v>
      </c>
      <c r="V371" s="195">
        <f t="shared" si="629"/>
        <v>58.5</v>
      </c>
      <c r="W371" s="158"/>
      <c r="X371" s="164"/>
    </row>
    <row r="372" spans="1:25" s="14" customFormat="1">
      <c r="A372" s="7" t="s">
        <v>411</v>
      </c>
      <c r="B372" s="8" t="s">
        <v>381</v>
      </c>
      <c r="C372" s="9">
        <v>1</v>
      </c>
      <c r="D372" s="8" t="s">
        <v>38</v>
      </c>
      <c r="E372" s="7" t="s">
        <v>138</v>
      </c>
      <c r="F372" s="11">
        <v>5</v>
      </c>
      <c r="G372" s="11" t="s">
        <v>337</v>
      </c>
      <c r="H372" s="9"/>
      <c r="I372" s="9">
        <v>6</v>
      </c>
      <c r="J372" s="9">
        <v>15</v>
      </c>
      <c r="K372" s="9">
        <f t="shared" ref="K372" si="636">J372-I372+1</f>
        <v>10</v>
      </c>
      <c r="L372" s="9">
        <v>30</v>
      </c>
      <c r="M372" s="9"/>
      <c r="N372" s="12">
        <f t="shared" ref="N372" si="637">L372/K372</f>
        <v>3</v>
      </c>
      <c r="O372" s="13">
        <f t="shared" ref="O372" si="638">M372/5</f>
        <v>0</v>
      </c>
      <c r="Q372" s="15">
        <f t="shared" ref="Q372" si="639">IF(K372=0,0,L372)</f>
        <v>30</v>
      </c>
      <c r="R372" s="16">
        <f t="shared" ref="R372" si="640">IF(K372=0,0,M372/1.5)</f>
        <v>0</v>
      </c>
      <c r="S372" s="15">
        <f t="shared" ref="S372" si="641">P372+Q372+R372</f>
        <v>30</v>
      </c>
      <c r="T372" s="195">
        <v>42</v>
      </c>
      <c r="U372" s="195">
        <v>1.2</v>
      </c>
      <c r="V372" s="195">
        <f t="shared" si="629"/>
        <v>36</v>
      </c>
      <c r="W372" s="158"/>
      <c r="X372" s="164"/>
    </row>
    <row r="373" spans="1:25" s="14" customFormat="1">
      <c r="A373" s="7"/>
      <c r="B373" s="8"/>
      <c r="C373" s="9"/>
      <c r="D373" s="8" t="s">
        <v>38</v>
      </c>
      <c r="E373" s="7" t="s">
        <v>473</v>
      </c>
      <c r="F373" s="11"/>
      <c r="G373" s="11"/>
      <c r="H373" s="9"/>
      <c r="I373" s="9"/>
      <c r="J373" s="9"/>
      <c r="K373" s="9"/>
      <c r="L373" s="9"/>
      <c r="M373" s="9"/>
      <c r="N373" s="12"/>
      <c r="O373" s="13"/>
      <c r="Q373" s="15"/>
      <c r="R373" s="16"/>
      <c r="S373" s="15"/>
      <c r="T373" s="195"/>
      <c r="U373" s="195"/>
      <c r="V373" s="195">
        <v>40.5</v>
      </c>
      <c r="W373" s="158"/>
      <c r="X373" s="164"/>
    </row>
    <row r="374" spans="1:25" s="27" customFormat="1">
      <c r="A374" s="252" t="s">
        <v>132</v>
      </c>
      <c r="B374" s="226" t="s">
        <v>150</v>
      </c>
      <c r="C374" s="227">
        <v>2</v>
      </c>
      <c r="D374" s="226" t="s">
        <v>38</v>
      </c>
      <c r="E374" s="229" t="s">
        <v>203</v>
      </c>
      <c r="F374" s="227" t="s">
        <v>77</v>
      </c>
      <c r="G374" s="230" t="s">
        <v>36</v>
      </c>
      <c r="H374" s="227"/>
      <c r="I374" s="227">
        <v>23</v>
      </c>
      <c r="J374" s="227">
        <v>27</v>
      </c>
      <c r="K374" s="227">
        <f t="shared" si="624"/>
        <v>5</v>
      </c>
      <c r="L374" s="227"/>
      <c r="M374" s="227">
        <v>60</v>
      </c>
      <c r="N374" s="231"/>
      <c r="O374" s="232">
        <f t="shared" si="625"/>
        <v>10</v>
      </c>
      <c r="P374" s="229"/>
      <c r="Q374" s="233">
        <f t="shared" si="626"/>
        <v>0</v>
      </c>
      <c r="R374" s="234">
        <f t="shared" si="627"/>
        <v>40</v>
      </c>
      <c r="S374" s="233">
        <f t="shared" si="628"/>
        <v>40</v>
      </c>
      <c r="T374" s="235">
        <v>28</v>
      </c>
      <c r="U374" s="235">
        <v>1</v>
      </c>
      <c r="V374" s="235">
        <f>U374*S374</f>
        <v>40</v>
      </c>
      <c r="W374" s="158"/>
      <c r="X374" s="56"/>
    </row>
    <row r="375" spans="1:25" s="27" customFormat="1">
      <c r="A375" s="252" t="s">
        <v>132</v>
      </c>
      <c r="B375" s="226" t="s">
        <v>152</v>
      </c>
      <c r="C375" s="227">
        <v>2</v>
      </c>
      <c r="D375" s="226" t="s">
        <v>38</v>
      </c>
      <c r="E375" s="229" t="s">
        <v>203</v>
      </c>
      <c r="F375" s="227" t="s">
        <v>77</v>
      </c>
      <c r="G375" s="230" t="s">
        <v>37</v>
      </c>
      <c r="H375" s="227"/>
      <c r="I375" s="227">
        <v>23</v>
      </c>
      <c r="J375" s="227">
        <v>27</v>
      </c>
      <c r="K375" s="227">
        <f t="shared" ref="K375:K376" si="642">J375-I375+1</f>
        <v>5</v>
      </c>
      <c r="L375" s="227"/>
      <c r="M375" s="227">
        <v>60</v>
      </c>
      <c r="N375" s="231"/>
      <c r="O375" s="232">
        <f t="shared" ref="O375:O376" si="643">M375/6</f>
        <v>10</v>
      </c>
      <c r="P375" s="229"/>
      <c r="Q375" s="233">
        <f t="shared" ref="Q375:Q376" si="644">IF(K375=0,0,L375)</f>
        <v>0</v>
      </c>
      <c r="R375" s="234">
        <f t="shared" ref="R375:R376" si="645">IF(K375=0,0,M375/1.5)</f>
        <v>40</v>
      </c>
      <c r="S375" s="233">
        <f t="shared" ref="S375:S376" si="646">P375+Q375+R375</f>
        <v>40</v>
      </c>
      <c r="T375" s="235">
        <v>28</v>
      </c>
      <c r="U375" s="235">
        <v>1</v>
      </c>
      <c r="V375" s="235">
        <f t="shared" ref="V375:V377" si="647">U375*S375</f>
        <v>40</v>
      </c>
      <c r="W375" s="158"/>
      <c r="X375" s="56"/>
    </row>
    <row r="376" spans="1:25" s="27" customFormat="1">
      <c r="A376" s="252" t="s">
        <v>132</v>
      </c>
      <c r="B376" s="226" t="s">
        <v>167</v>
      </c>
      <c r="C376" s="227">
        <v>2</v>
      </c>
      <c r="D376" s="226" t="s">
        <v>38</v>
      </c>
      <c r="E376" s="229" t="s">
        <v>203</v>
      </c>
      <c r="F376" s="227" t="s">
        <v>80</v>
      </c>
      <c r="G376" s="230" t="s">
        <v>36</v>
      </c>
      <c r="H376" s="227"/>
      <c r="I376" s="227">
        <v>23</v>
      </c>
      <c r="J376" s="227">
        <v>27</v>
      </c>
      <c r="K376" s="227">
        <f t="shared" si="642"/>
        <v>5</v>
      </c>
      <c r="L376" s="227"/>
      <c r="M376" s="227">
        <v>60</v>
      </c>
      <c r="N376" s="231"/>
      <c r="O376" s="232">
        <f t="shared" si="643"/>
        <v>10</v>
      </c>
      <c r="P376" s="229"/>
      <c r="Q376" s="233">
        <f t="shared" si="644"/>
        <v>0</v>
      </c>
      <c r="R376" s="234">
        <f t="shared" si="645"/>
        <v>40</v>
      </c>
      <c r="S376" s="233">
        <f t="shared" si="646"/>
        <v>40</v>
      </c>
      <c r="T376" s="235">
        <v>28</v>
      </c>
      <c r="U376" s="235">
        <v>1</v>
      </c>
      <c r="V376" s="235">
        <f t="shared" si="647"/>
        <v>40</v>
      </c>
      <c r="W376" s="158"/>
      <c r="X376" s="56"/>
    </row>
    <row r="377" spans="1:25" s="27" customFormat="1">
      <c r="A377" s="252" t="s">
        <v>132</v>
      </c>
      <c r="B377" s="226" t="s">
        <v>164</v>
      </c>
      <c r="C377" s="227">
        <v>2</v>
      </c>
      <c r="D377" s="226" t="s">
        <v>38</v>
      </c>
      <c r="E377" s="229" t="s">
        <v>203</v>
      </c>
      <c r="F377" s="227" t="s">
        <v>80</v>
      </c>
      <c r="G377" s="230" t="s">
        <v>37</v>
      </c>
      <c r="H377" s="227"/>
      <c r="I377" s="227">
        <v>23</v>
      </c>
      <c r="J377" s="227">
        <v>27</v>
      </c>
      <c r="K377" s="227">
        <f t="shared" ref="K377" si="648">J377-I377+1</f>
        <v>5</v>
      </c>
      <c r="L377" s="227"/>
      <c r="M377" s="227">
        <v>60</v>
      </c>
      <c r="N377" s="231"/>
      <c r="O377" s="232">
        <f t="shared" ref="O377" si="649">M377/6</f>
        <v>10</v>
      </c>
      <c r="P377" s="229"/>
      <c r="Q377" s="233">
        <f t="shared" ref="Q377" si="650">IF(K377=0,0,L377)</f>
        <v>0</v>
      </c>
      <c r="R377" s="234">
        <f t="shared" ref="R377" si="651">IF(K377=0,0,M377/1.5)</f>
        <v>40</v>
      </c>
      <c r="S377" s="233">
        <f t="shared" ref="S377" si="652">P377+Q377+R377</f>
        <v>40</v>
      </c>
      <c r="T377" s="235">
        <v>28</v>
      </c>
      <c r="U377" s="235">
        <v>1</v>
      </c>
      <c r="V377" s="235">
        <f t="shared" si="647"/>
        <v>40</v>
      </c>
      <c r="W377" s="158"/>
      <c r="X377" s="56"/>
    </row>
    <row r="378" spans="1:25" s="27" customFormat="1">
      <c r="A378" s="254"/>
      <c r="B378" s="226" t="s">
        <v>157</v>
      </c>
      <c r="C378" s="227">
        <v>2</v>
      </c>
      <c r="D378" s="226" t="s">
        <v>38</v>
      </c>
      <c r="E378" s="229" t="s">
        <v>123</v>
      </c>
      <c r="F378" s="227">
        <v>6</v>
      </c>
      <c r="G378" s="230" t="s">
        <v>75</v>
      </c>
      <c r="H378" s="227"/>
      <c r="I378" s="227">
        <v>23</v>
      </c>
      <c r="J378" s="227">
        <v>37</v>
      </c>
      <c r="K378" s="227">
        <f>J378-I378+1</f>
        <v>15</v>
      </c>
      <c r="L378" s="227">
        <v>45</v>
      </c>
      <c r="M378" s="227"/>
      <c r="N378" s="231"/>
      <c r="O378" s="232">
        <f>M378/6</f>
        <v>0</v>
      </c>
      <c r="P378" s="229"/>
      <c r="Q378" s="233">
        <f>IF(K378=0,0,L378)</f>
        <v>45</v>
      </c>
      <c r="R378" s="234">
        <f>IF(K378=0,0,M378/1.5)</f>
        <v>0</v>
      </c>
      <c r="S378" s="233">
        <f>P378+Q378+R378</f>
        <v>45</v>
      </c>
      <c r="T378" s="235">
        <v>59</v>
      </c>
      <c r="U378" s="235">
        <v>1.2</v>
      </c>
      <c r="V378" s="235">
        <f>U378*S378</f>
        <v>54</v>
      </c>
      <c r="W378" s="158"/>
      <c r="X378" s="56"/>
    </row>
    <row r="379" spans="1:25" s="27" customFormat="1">
      <c r="A379" s="254"/>
      <c r="B379" s="226" t="s">
        <v>158</v>
      </c>
      <c r="C379" s="227">
        <v>2</v>
      </c>
      <c r="D379" s="226" t="s">
        <v>38</v>
      </c>
      <c r="E379" s="229" t="s">
        <v>123</v>
      </c>
      <c r="F379" s="227">
        <v>6</v>
      </c>
      <c r="G379" s="230" t="s">
        <v>83</v>
      </c>
      <c r="H379" s="227"/>
      <c r="I379" s="227">
        <v>23</v>
      </c>
      <c r="J379" s="227">
        <v>37</v>
      </c>
      <c r="K379" s="227">
        <f>J379-I379+1</f>
        <v>15</v>
      </c>
      <c r="L379" s="227">
        <v>45</v>
      </c>
      <c r="M379" s="227"/>
      <c r="N379" s="231"/>
      <c r="O379" s="232">
        <f>M379/6</f>
        <v>0</v>
      </c>
      <c r="P379" s="229"/>
      <c r="Q379" s="233">
        <f>IF(K379=0,0,L379)</f>
        <v>45</v>
      </c>
      <c r="R379" s="234">
        <f>IF(K379=0,0,M379/1.5)</f>
        <v>0</v>
      </c>
      <c r="S379" s="233">
        <f>P379+Q379+R379</f>
        <v>45</v>
      </c>
      <c r="T379" s="235">
        <v>62</v>
      </c>
      <c r="U379" s="235">
        <v>1.3</v>
      </c>
      <c r="V379" s="235">
        <f t="shared" ref="V379" si="653">U379*S379</f>
        <v>58.5</v>
      </c>
      <c r="W379" s="158"/>
      <c r="X379" s="56"/>
    </row>
    <row r="380" spans="1:25" s="204" customFormat="1" ht="25.5">
      <c r="A380" s="199" t="s">
        <v>15</v>
      </c>
      <c r="B380" s="199" t="s">
        <v>16</v>
      </c>
      <c r="C380" s="200" t="s">
        <v>149</v>
      </c>
      <c r="D380" s="199" t="s">
        <v>17</v>
      </c>
      <c r="E380" s="199" t="s">
        <v>18</v>
      </c>
      <c r="F380" s="199" t="s">
        <v>19</v>
      </c>
      <c r="G380" s="199" t="s">
        <v>20</v>
      </c>
      <c r="H380" s="200" t="s">
        <v>1</v>
      </c>
      <c r="I380" s="199" t="s">
        <v>21</v>
      </c>
      <c r="J380" s="199" t="s">
        <v>22</v>
      </c>
      <c r="K380" s="200" t="s">
        <v>2</v>
      </c>
      <c r="L380" s="199" t="s">
        <v>33</v>
      </c>
      <c r="M380" s="199" t="s">
        <v>34</v>
      </c>
      <c r="N380" s="201" t="s">
        <v>3</v>
      </c>
      <c r="O380" s="201" t="s">
        <v>4</v>
      </c>
      <c r="P380" s="200" t="s">
        <v>32</v>
      </c>
      <c r="Q380" s="199" t="s">
        <v>5</v>
      </c>
      <c r="R380" s="199" t="s">
        <v>6</v>
      </c>
      <c r="S380" s="202" t="s">
        <v>418</v>
      </c>
      <c r="T380" s="194" t="s">
        <v>416</v>
      </c>
      <c r="U380" s="194" t="s">
        <v>419</v>
      </c>
      <c r="V380" s="194" t="s">
        <v>420</v>
      </c>
      <c r="W380" s="203" t="s">
        <v>429</v>
      </c>
      <c r="X380" s="218" t="s">
        <v>438</v>
      </c>
      <c r="Y380" s="217" t="s">
        <v>439</v>
      </c>
    </row>
    <row r="381" spans="1:25" s="27" customFormat="1">
      <c r="A381" s="7" t="s">
        <v>250</v>
      </c>
      <c r="B381" s="8" t="s">
        <v>153</v>
      </c>
      <c r="C381" s="9">
        <v>1</v>
      </c>
      <c r="D381" s="8" t="s">
        <v>39</v>
      </c>
      <c r="E381" s="14" t="s">
        <v>113</v>
      </c>
      <c r="F381" s="24">
        <v>3</v>
      </c>
      <c r="G381" s="11" t="s">
        <v>95</v>
      </c>
      <c r="H381" s="9"/>
      <c r="I381" s="9">
        <v>1</v>
      </c>
      <c r="J381" s="9">
        <v>10</v>
      </c>
      <c r="K381" s="9">
        <f t="shared" ref="K381:K391" si="654">J381-I381+1</f>
        <v>10</v>
      </c>
      <c r="L381" s="9">
        <v>60</v>
      </c>
      <c r="M381" s="9"/>
      <c r="N381" s="12"/>
      <c r="O381" s="13">
        <f t="shared" ref="O381:O391" si="655">M381/6</f>
        <v>0</v>
      </c>
      <c r="P381" s="14"/>
      <c r="Q381" s="15">
        <f t="shared" ref="Q381:Q391" si="656">IF(K381=0,0,L381)</f>
        <v>60</v>
      </c>
      <c r="R381" s="16">
        <f t="shared" ref="R381:R391" si="657">IF(K381=0,0,M381/1.5)</f>
        <v>0</v>
      </c>
      <c r="S381" s="15">
        <f t="shared" ref="S381:S391" si="658">P381+Q381+R381</f>
        <v>60</v>
      </c>
      <c r="T381" s="195">
        <v>22</v>
      </c>
      <c r="U381" s="195">
        <v>1.1000000000000001</v>
      </c>
      <c r="V381" s="195">
        <f>U381*S381</f>
        <v>66</v>
      </c>
      <c r="W381" s="158">
        <f>SUM(V381:V390)</f>
        <v>391.5</v>
      </c>
      <c r="X381" s="219">
        <f>SUM(V381:V397)</f>
        <v>652.6</v>
      </c>
      <c r="Y381" s="221">
        <f>X381-446</f>
        <v>206.60000000000002</v>
      </c>
    </row>
    <row r="382" spans="1:25" s="27" customFormat="1">
      <c r="A382" s="7" t="s">
        <v>250</v>
      </c>
      <c r="B382" s="8" t="s">
        <v>154</v>
      </c>
      <c r="C382" s="9">
        <v>1</v>
      </c>
      <c r="D382" s="8" t="s">
        <v>39</v>
      </c>
      <c r="E382" s="14" t="s">
        <v>113</v>
      </c>
      <c r="F382" s="24">
        <v>3</v>
      </c>
      <c r="G382" s="11" t="s">
        <v>210</v>
      </c>
      <c r="H382" s="9"/>
      <c r="I382" s="9">
        <v>1</v>
      </c>
      <c r="J382" s="9">
        <v>10</v>
      </c>
      <c r="K382" s="9">
        <f t="shared" si="654"/>
        <v>10</v>
      </c>
      <c r="L382" s="9">
        <v>60</v>
      </c>
      <c r="M382" s="9"/>
      <c r="N382" s="12"/>
      <c r="O382" s="13">
        <f t="shared" si="655"/>
        <v>0</v>
      </c>
      <c r="P382" s="14"/>
      <c r="Q382" s="15">
        <f t="shared" si="656"/>
        <v>60</v>
      </c>
      <c r="R382" s="16">
        <f t="shared" si="657"/>
        <v>0</v>
      </c>
      <c r="S382" s="15">
        <f t="shared" si="658"/>
        <v>60</v>
      </c>
      <c r="T382" s="195">
        <v>37</v>
      </c>
      <c r="U382" s="195">
        <v>1.1000000000000001</v>
      </c>
      <c r="V382" s="195">
        <f t="shared" ref="V382:V389" si="659">U382*S382</f>
        <v>66</v>
      </c>
      <c r="W382" s="158"/>
      <c r="X382" s="56"/>
    </row>
    <row r="383" spans="1:25" s="27" customFormat="1">
      <c r="A383" s="97"/>
      <c r="B383" s="8" t="s">
        <v>153</v>
      </c>
      <c r="C383" s="9">
        <v>1</v>
      </c>
      <c r="D383" s="8" t="s">
        <v>39</v>
      </c>
      <c r="E383" s="14" t="s">
        <v>229</v>
      </c>
      <c r="F383" s="24"/>
      <c r="G383" s="11"/>
      <c r="H383" s="9"/>
      <c r="I383" s="9">
        <v>1</v>
      </c>
      <c r="J383" s="9">
        <v>10</v>
      </c>
      <c r="K383" s="9">
        <f t="shared" si="654"/>
        <v>10</v>
      </c>
      <c r="L383" s="9">
        <v>15</v>
      </c>
      <c r="M383" s="9"/>
      <c r="N383" s="12"/>
      <c r="O383" s="13">
        <f t="shared" si="655"/>
        <v>0</v>
      </c>
      <c r="P383" s="14"/>
      <c r="Q383" s="15">
        <f t="shared" si="656"/>
        <v>15</v>
      </c>
      <c r="R383" s="16">
        <f t="shared" si="657"/>
        <v>0</v>
      </c>
      <c r="S383" s="15">
        <f t="shared" si="658"/>
        <v>15</v>
      </c>
      <c r="T383" s="195">
        <v>22</v>
      </c>
      <c r="U383" s="195">
        <v>1.1000000000000001</v>
      </c>
      <c r="V383" s="195">
        <f t="shared" si="659"/>
        <v>16.5</v>
      </c>
      <c r="W383" s="158"/>
      <c r="X383" s="56"/>
    </row>
    <row r="384" spans="1:25" s="27" customFormat="1">
      <c r="A384" s="97"/>
      <c r="B384" s="8" t="s">
        <v>154</v>
      </c>
      <c r="C384" s="9">
        <v>1</v>
      </c>
      <c r="D384" s="8" t="s">
        <v>39</v>
      </c>
      <c r="E384" s="14" t="s">
        <v>229</v>
      </c>
      <c r="F384" s="24"/>
      <c r="G384" s="11"/>
      <c r="H384" s="9"/>
      <c r="I384" s="9">
        <v>1</v>
      </c>
      <c r="J384" s="9">
        <v>10</v>
      </c>
      <c r="K384" s="9">
        <f t="shared" si="654"/>
        <v>10</v>
      </c>
      <c r="L384" s="9">
        <v>15</v>
      </c>
      <c r="M384" s="9"/>
      <c r="N384" s="12"/>
      <c r="O384" s="13">
        <f t="shared" si="655"/>
        <v>0</v>
      </c>
      <c r="P384" s="14"/>
      <c r="Q384" s="15">
        <f t="shared" si="656"/>
        <v>15</v>
      </c>
      <c r="R384" s="16">
        <f t="shared" si="657"/>
        <v>0</v>
      </c>
      <c r="S384" s="15">
        <f t="shared" si="658"/>
        <v>15</v>
      </c>
      <c r="T384" s="195">
        <v>37</v>
      </c>
      <c r="U384" s="195">
        <v>1.1000000000000001</v>
      </c>
      <c r="V384" s="195">
        <f t="shared" si="659"/>
        <v>16.5</v>
      </c>
      <c r="W384" s="158"/>
      <c r="X384" s="56"/>
    </row>
    <row r="385" spans="1:25" s="27" customFormat="1">
      <c r="A385" s="97" t="s">
        <v>144</v>
      </c>
      <c r="B385" s="8" t="s">
        <v>148</v>
      </c>
      <c r="C385" s="9">
        <v>1</v>
      </c>
      <c r="D385" s="8" t="s">
        <v>39</v>
      </c>
      <c r="E385" s="14" t="s">
        <v>113</v>
      </c>
      <c r="F385" s="24">
        <v>2</v>
      </c>
      <c r="G385" s="11" t="s">
        <v>75</v>
      </c>
      <c r="H385" s="9"/>
      <c r="I385" s="9">
        <v>1</v>
      </c>
      <c r="J385" s="9">
        <v>10</v>
      </c>
      <c r="K385" s="9">
        <f t="shared" si="654"/>
        <v>10</v>
      </c>
      <c r="L385" s="9">
        <v>45</v>
      </c>
      <c r="M385" s="9"/>
      <c r="N385" s="12"/>
      <c r="O385" s="13">
        <f t="shared" si="655"/>
        <v>0</v>
      </c>
      <c r="P385" s="14"/>
      <c r="Q385" s="15">
        <f t="shared" si="656"/>
        <v>45</v>
      </c>
      <c r="R385" s="16">
        <f t="shared" si="657"/>
        <v>0</v>
      </c>
      <c r="S385" s="15">
        <f t="shared" si="658"/>
        <v>45</v>
      </c>
      <c r="T385" s="195">
        <v>37</v>
      </c>
      <c r="U385" s="195">
        <v>1</v>
      </c>
      <c r="V385" s="195">
        <f t="shared" si="659"/>
        <v>45</v>
      </c>
      <c r="W385" s="158"/>
      <c r="X385" s="56"/>
    </row>
    <row r="386" spans="1:25" s="27" customFormat="1">
      <c r="A386" s="97" t="s">
        <v>144</v>
      </c>
      <c r="B386" s="8" t="s">
        <v>148</v>
      </c>
      <c r="C386" s="9">
        <v>1</v>
      </c>
      <c r="D386" s="8" t="s">
        <v>39</v>
      </c>
      <c r="E386" s="14" t="s">
        <v>123</v>
      </c>
      <c r="F386" s="24">
        <v>2</v>
      </c>
      <c r="G386" s="11" t="s">
        <v>83</v>
      </c>
      <c r="H386" s="9"/>
      <c r="I386" s="9">
        <v>1</v>
      </c>
      <c r="J386" s="9">
        <v>10</v>
      </c>
      <c r="K386" s="9">
        <f t="shared" si="654"/>
        <v>10</v>
      </c>
      <c r="L386" s="9">
        <v>45</v>
      </c>
      <c r="M386" s="9"/>
      <c r="N386" s="12"/>
      <c r="O386" s="13">
        <f t="shared" si="655"/>
        <v>0</v>
      </c>
      <c r="P386" s="14"/>
      <c r="Q386" s="15">
        <f t="shared" si="656"/>
        <v>45</v>
      </c>
      <c r="R386" s="16">
        <f t="shared" si="657"/>
        <v>0</v>
      </c>
      <c r="S386" s="15">
        <f t="shared" si="658"/>
        <v>45</v>
      </c>
      <c r="T386" s="195">
        <v>37</v>
      </c>
      <c r="U386" s="195">
        <v>1</v>
      </c>
      <c r="V386" s="195">
        <f t="shared" si="659"/>
        <v>45</v>
      </c>
      <c r="W386" s="158"/>
      <c r="X386" s="56"/>
    </row>
    <row r="387" spans="1:25" s="48" customFormat="1">
      <c r="A387" s="97" t="s">
        <v>135</v>
      </c>
      <c r="B387" s="46" t="s">
        <v>314</v>
      </c>
      <c r="C387" s="47">
        <v>1</v>
      </c>
      <c r="D387" s="46" t="s">
        <v>39</v>
      </c>
      <c r="E387" s="48" t="s">
        <v>340</v>
      </c>
      <c r="F387" s="47">
        <v>4</v>
      </c>
      <c r="G387" s="49" t="s">
        <v>37</v>
      </c>
      <c r="H387" s="47"/>
      <c r="I387" s="47">
        <v>16</v>
      </c>
      <c r="J387" s="47">
        <v>23</v>
      </c>
      <c r="K387" s="47">
        <f>J387-I387+1</f>
        <v>8</v>
      </c>
      <c r="L387" s="47"/>
      <c r="M387" s="47">
        <v>30</v>
      </c>
      <c r="N387" s="50"/>
      <c r="O387" s="51">
        <f>M387/6</f>
        <v>5</v>
      </c>
      <c r="Q387" s="52">
        <f>IF(K387=0,0,L387)</f>
        <v>0</v>
      </c>
      <c r="R387" s="90">
        <f>IF(K387=0,0,M387/1.5)</f>
        <v>20</v>
      </c>
      <c r="S387" s="52">
        <f>P387+Q387+R387</f>
        <v>20</v>
      </c>
      <c r="T387" s="195">
        <v>65</v>
      </c>
      <c r="U387" s="195">
        <v>1.2</v>
      </c>
      <c r="V387" s="195">
        <f t="shared" si="659"/>
        <v>24</v>
      </c>
      <c r="W387" s="160"/>
      <c r="X387" s="86"/>
    </row>
    <row r="388" spans="1:25" s="48" customFormat="1">
      <c r="A388" s="45" t="s">
        <v>135</v>
      </c>
      <c r="B388" s="46" t="s">
        <v>385</v>
      </c>
      <c r="C388" s="47">
        <v>1</v>
      </c>
      <c r="D388" s="46" t="s">
        <v>39</v>
      </c>
      <c r="E388" s="92" t="s">
        <v>335</v>
      </c>
      <c r="F388" s="49">
        <v>6</v>
      </c>
      <c r="G388" s="49" t="s">
        <v>276</v>
      </c>
      <c r="H388" s="47"/>
      <c r="I388" s="47">
        <v>6</v>
      </c>
      <c r="J388" s="47">
        <v>15</v>
      </c>
      <c r="K388" s="47">
        <f>J388-I388+1</f>
        <v>10</v>
      </c>
      <c r="L388" s="47"/>
      <c r="M388" s="47">
        <v>60</v>
      </c>
      <c r="N388" s="50">
        <f>L388/K388</f>
        <v>0</v>
      </c>
      <c r="O388" s="51">
        <f>M388/6</f>
        <v>10</v>
      </c>
      <c r="Q388" s="52">
        <f>IF(K388=0,0,L388)</f>
        <v>0</v>
      </c>
      <c r="R388" s="90">
        <f>IF(K388=0,0,M388/1.5)</f>
        <v>40</v>
      </c>
      <c r="S388" s="52">
        <f>P388+Q388+R388</f>
        <v>40</v>
      </c>
      <c r="T388" s="195">
        <v>59</v>
      </c>
      <c r="U388" s="195">
        <v>1.2</v>
      </c>
      <c r="V388" s="195">
        <f t="shared" si="659"/>
        <v>48</v>
      </c>
      <c r="W388" s="160"/>
      <c r="X388" s="86"/>
    </row>
    <row r="389" spans="1:25" s="14" customFormat="1">
      <c r="A389" s="163" t="s">
        <v>135</v>
      </c>
      <c r="B389" s="8" t="s">
        <v>316</v>
      </c>
      <c r="C389" s="9">
        <v>1</v>
      </c>
      <c r="D389" s="8" t="s">
        <v>39</v>
      </c>
      <c r="E389" s="14" t="s">
        <v>340</v>
      </c>
      <c r="F389" s="9">
        <v>6</v>
      </c>
      <c r="G389" s="11" t="s">
        <v>37</v>
      </c>
      <c r="H389" s="9"/>
      <c r="I389" s="9">
        <v>16</v>
      </c>
      <c r="J389" s="9">
        <v>23</v>
      </c>
      <c r="K389" s="9">
        <f>J389-I389+1</f>
        <v>8</v>
      </c>
      <c r="L389" s="9"/>
      <c r="M389" s="9">
        <v>30</v>
      </c>
      <c r="N389" s="12"/>
      <c r="O389" s="13">
        <f>M389/6</f>
        <v>5</v>
      </c>
      <c r="Q389" s="15">
        <f>IF(K389=0,0,L389)</f>
        <v>0</v>
      </c>
      <c r="R389" s="16">
        <f>IF(K389=0,0,M389/1.5)</f>
        <v>20</v>
      </c>
      <c r="S389" s="15">
        <f>P389+Q389+R389</f>
        <v>20</v>
      </c>
      <c r="T389" s="195">
        <v>65</v>
      </c>
      <c r="U389" s="195">
        <v>1.2</v>
      </c>
      <c r="V389" s="195">
        <f t="shared" si="659"/>
        <v>24</v>
      </c>
      <c r="W389" s="158"/>
      <c r="X389" s="164"/>
    </row>
    <row r="390" spans="1:25" s="14" customFormat="1">
      <c r="A390" s="163"/>
      <c r="B390" s="8"/>
      <c r="C390" s="9"/>
      <c r="D390" s="8" t="s">
        <v>39</v>
      </c>
      <c r="E390" s="14" t="s">
        <v>473</v>
      </c>
      <c r="F390" s="9"/>
      <c r="G390" s="11"/>
      <c r="H390" s="9"/>
      <c r="I390" s="9"/>
      <c r="J390" s="9"/>
      <c r="K390" s="9"/>
      <c r="L390" s="9"/>
      <c r="M390" s="9"/>
      <c r="N390" s="12"/>
      <c r="O390" s="13"/>
      <c r="Q390" s="15"/>
      <c r="R390" s="16"/>
      <c r="S390" s="15"/>
      <c r="T390" s="195"/>
      <c r="U390" s="195"/>
      <c r="V390" s="195">
        <v>40.5</v>
      </c>
      <c r="W390" s="158"/>
      <c r="X390" s="164"/>
    </row>
    <row r="391" spans="1:25" s="27" customFormat="1">
      <c r="A391" s="252" t="s">
        <v>133</v>
      </c>
      <c r="B391" s="226" t="s">
        <v>468</v>
      </c>
      <c r="C391" s="227">
        <v>2</v>
      </c>
      <c r="D391" s="226" t="s">
        <v>39</v>
      </c>
      <c r="E391" s="229" t="s">
        <v>258</v>
      </c>
      <c r="F391" s="227" t="s">
        <v>80</v>
      </c>
      <c r="G391" s="230" t="s">
        <v>36</v>
      </c>
      <c r="H391" s="227"/>
      <c r="I391" s="227">
        <v>23</v>
      </c>
      <c r="J391" s="227">
        <v>27</v>
      </c>
      <c r="K391" s="227">
        <f t="shared" si="654"/>
        <v>5</v>
      </c>
      <c r="L391" s="227"/>
      <c r="M391" s="227">
        <v>60</v>
      </c>
      <c r="N391" s="231"/>
      <c r="O391" s="232">
        <f t="shared" si="655"/>
        <v>10</v>
      </c>
      <c r="P391" s="229"/>
      <c r="Q391" s="233">
        <f t="shared" si="656"/>
        <v>0</v>
      </c>
      <c r="R391" s="234">
        <f t="shared" si="657"/>
        <v>40</v>
      </c>
      <c r="S391" s="233">
        <f t="shared" si="658"/>
        <v>40</v>
      </c>
      <c r="T391" s="235">
        <v>31</v>
      </c>
      <c r="U391" s="235">
        <v>1.1000000000000001</v>
      </c>
      <c r="V391" s="235">
        <f>U391*S391</f>
        <v>44</v>
      </c>
      <c r="W391" s="158"/>
      <c r="X391" s="56"/>
    </row>
    <row r="392" spans="1:25" s="27" customFormat="1">
      <c r="A392" s="252" t="s">
        <v>133</v>
      </c>
      <c r="B392" s="226" t="s">
        <v>469</v>
      </c>
      <c r="C392" s="227">
        <v>2</v>
      </c>
      <c r="D392" s="226" t="s">
        <v>39</v>
      </c>
      <c r="E392" s="229" t="s">
        <v>258</v>
      </c>
      <c r="F392" s="227" t="s">
        <v>80</v>
      </c>
      <c r="G392" s="230" t="s">
        <v>37</v>
      </c>
      <c r="H392" s="227"/>
      <c r="I392" s="227">
        <v>23</v>
      </c>
      <c r="J392" s="227">
        <v>27</v>
      </c>
      <c r="K392" s="227">
        <f t="shared" ref="K392:K393" si="660">J392-I392+1</f>
        <v>5</v>
      </c>
      <c r="L392" s="227"/>
      <c r="M392" s="227">
        <v>60</v>
      </c>
      <c r="N392" s="231"/>
      <c r="O392" s="232">
        <f t="shared" ref="O392:O393" si="661">M392/6</f>
        <v>10</v>
      </c>
      <c r="P392" s="229"/>
      <c r="Q392" s="233">
        <f t="shared" ref="Q392:Q393" si="662">IF(K392=0,0,L392)</f>
        <v>0</v>
      </c>
      <c r="R392" s="234">
        <f t="shared" ref="R392:R393" si="663">IF(K392=0,0,M392/1.5)</f>
        <v>40</v>
      </c>
      <c r="S392" s="233">
        <f t="shared" ref="S392:S393" si="664">P392+Q392+R392</f>
        <v>40</v>
      </c>
      <c r="T392" s="235">
        <v>31</v>
      </c>
      <c r="U392" s="235">
        <v>1.1000000000000001</v>
      </c>
      <c r="V392" s="235">
        <f t="shared" ref="V392:V396" si="665">U392*S392</f>
        <v>44</v>
      </c>
      <c r="W392" s="158"/>
      <c r="X392" s="56"/>
    </row>
    <row r="393" spans="1:25" s="27" customFormat="1">
      <c r="A393" s="252" t="s">
        <v>133</v>
      </c>
      <c r="B393" s="226" t="s">
        <v>471</v>
      </c>
      <c r="C393" s="227">
        <v>2</v>
      </c>
      <c r="D393" s="226" t="s">
        <v>39</v>
      </c>
      <c r="E393" s="229" t="s">
        <v>258</v>
      </c>
      <c r="F393" s="227" t="s">
        <v>78</v>
      </c>
      <c r="G393" s="230" t="s">
        <v>36</v>
      </c>
      <c r="H393" s="227"/>
      <c r="I393" s="227">
        <v>23</v>
      </c>
      <c r="J393" s="227">
        <v>27</v>
      </c>
      <c r="K393" s="227">
        <f t="shared" si="660"/>
        <v>5</v>
      </c>
      <c r="L393" s="227"/>
      <c r="M393" s="227">
        <v>60</v>
      </c>
      <c r="N393" s="231"/>
      <c r="O393" s="232">
        <f t="shared" si="661"/>
        <v>10</v>
      </c>
      <c r="P393" s="229"/>
      <c r="Q393" s="233">
        <f t="shared" si="662"/>
        <v>0</v>
      </c>
      <c r="R393" s="234">
        <f t="shared" si="663"/>
        <v>40</v>
      </c>
      <c r="S393" s="233">
        <f t="shared" si="664"/>
        <v>40</v>
      </c>
      <c r="T393" s="235">
        <v>28</v>
      </c>
      <c r="U393" s="235">
        <v>1</v>
      </c>
      <c r="V393" s="235">
        <f t="shared" si="665"/>
        <v>40</v>
      </c>
      <c r="W393" s="158"/>
      <c r="X393" s="56"/>
    </row>
    <row r="394" spans="1:25" s="27" customFormat="1">
      <c r="A394" s="252" t="s">
        <v>133</v>
      </c>
      <c r="B394" s="226" t="s">
        <v>472</v>
      </c>
      <c r="C394" s="227">
        <v>2</v>
      </c>
      <c r="D394" s="226" t="s">
        <v>39</v>
      </c>
      <c r="E394" s="229" t="s">
        <v>258</v>
      </c>
      <c r="F394" s="227" t="s">
        <v>78</v>
      </c>
      <c r="G394" s="230" t="s">
        <v>37</v>
      </c>
      <c r="H394" s="227"/>
      <c r="I394" s="227">
        <v>23</v>
      </c>
      <c r="J394" s="227">
        <v>27</v>
      </c>
      <c r="K394" s="227">
        <f t="shared" ref="K394" si="666">J394-I394+1</f>
        <v>5</v>
      </c>
      <c r="L394" s="227"/>
      <c r="M394" s="227">
        <v>60</v>
      </c>
      <c r="N394" s="231"/>
      <c r="O394" s="232">
        <f t="shared" ref="O394" si="667">M394/6</f>
        <v>10</v>
      </c>
      <c r="P394" s="229"/>
      <c r="Q394" s="233">
        <f t="shared" ref="Q394" si="668">IF(K394=0,0,L394)</f>
        <v>0</v>
      </c>
      <c r="R394" s="234">
        <f t="shared" ref="R394" si="669">IF(K394=0,0,M394/1.5)</f>
        <v>40</v>
      </c>
      <c r="S394" s="233">
        <f t="shared" ref="S394" si="670">P394+Q394+R394</f>
        <v>40</v>
      </c>
      <c r="T394" s="235">
        <v>29</v>
      </c>
      <c r="U394" s="235">
        <v>1</v>
      </c>
      <c r="V394" s="235">
        <f t="shared" si="665"/>
        <v>40</v>
      </c>
      <c r="W394" s="158"/>
      <c r="X394" s="56"/>
    </row>
    <row r="395" spans="1:25" s="27" customFormat="1">
      <c r="A395" s="252" t="s">
        <v>133</v>
      </c>
      <c r="B395" s="226" t="s">
        <v>196</v>
      </c>
      <c r="C395" s="227">
        <v>2</v>
      </c>
      <c r="D395" s="226" t="s">
        <v>39</v>
      </c>
      <c r="E395" s="229" t="s">
        <v>258</v>
      </c>
      <c r="F395" s="227" t="s">
        <v>77</v>
      </c>
      <c r="G395" s="230" t="s">
        <v>37</v>
      </c>
      <c r="H395" s="227"/>
      <c r="I395" s="227">
        <v>28</v>
      </c>
      <c r="J395" s="227">
        <v>32</v>
      </c>
      <c r="K395" s="227">
        <f t="shared" ref="K395" si="671">J395-I395+1</f>
        <v>5</v>
      </c>
      <c r="L395" s="227"/>
      <c r="M395" s="227">
        <v>60</v>
      </c>
      <c r="N395" s="231"/>
      <c r="O395" s="232">
        <f t="shared" ref="O395" si="672">M395/6</f>
        <v>10</v>
      </c>
      <c r="P395" s="229"/>
      <c r="Q395" s="233">
        <f t="shared" ref="Q395" si="673">IF(K395=0,0,L395)</f>
        <v>0</v>
      </c>
      <c r="R395" s="234">
        <f t="shared" ref="R395" si="674">IF(K395=0,0,M395/1.5)</f>
        <v>40</v>
      </c>
      <c r="S395" s="233">
        <f t="shared" ref="S395" si="675">P395+Q395+R395</f>
        <v>40</v>
      </c>
      <c r="T395" s="235">
        <v>29</v>
      </c>
      <c r="U395" s="235">
        <v>1</v>
      </c>
      <c r="V395" s="235">
        <f t="shared" ref="V395" si="676">U395*S395</f>
        <v>40</v>
      </c>
      <c r="W395" s="158"/>
      <c r="X395" s="56"/>
    </row>
    <row r="396" spans="1:25" s="27" customFormat="1">
      <c r="A396" s="254"/>
      <c r="B396" s="226" t="s">
        <v>470</v>
      </c>
      <c r="C396" s="227">
        <v>2</v>
      </c>
      <c r="D396" s="226" t="s">
        <v>39</v>
      </c>
      <c r="E396" s="229" t="s">
        <v>113</v>
      </c>
      <c r="F396" s="227">
        <v>3</v>
      </c>
      <c r="G396" s="230" t="s">
        <v>204</v>
      </c>
      <c r="H396" s="227"/>
      <c r="I396" s="227">
        <v>23</v>
      </c>
      <c r="J396" s="227">
        <v>37</v>
      </c>
      <c r="K396" s="227">
        <f>J396-I396+1</f>
        <v>15</v>
      </c>
      <c r="L396" s="227">
        <v>45</v>
      </c>
      <c r="M396" s="227"/>
      <c r="N396" s="231"/>
      <c r="O396" s="232">
        <f>M396/6</f>
        <v>0</v>
      </c>
      <c r="P396" s="229"/>
      <c r="Q396" s="233">
        <f>IF(K396=0,0,L396)</f>
        <v>45</v>
      </c>
      <c r="R396" s="234">
        <f>IF(K396=0,0,M396/1.5)</f>
        <v>0</v>
      </c>
      <c r="S396" s="233">
        <f>P396+Q396+R396</f>
        <v>45</v>
      </c>
      <c r="T396" s="235">
        <v>12</v>
      </c>
      <c r="U396" s="235">
        <v>1.1000000000000001</v>
      </c>
      <c r="V396" s="235">
        <f t="shared" si="665"/>
        <v>49.500000000000007</v>
      </c>
      <c r="W396" s="158"/>
      <c r="X396" s="56"/>
    </row>
    <row r="397" spans="1:25" s="27" customFormat="1">
      <c r="A397" s="254"/>
      <c r="B397" s="226" t="s">
        <v>470</v>
      </c>
      <c r="C397" s="227">
        <v>2</v>
      </c>
      <c r="D397" s="226" t="s">
        <v>39</v>
      </c>
      <c r="E397" s="229" t="s">
        <v>229</v>
      </c>
      <c r="F397" s="227"/>
      <c r="G397" s="230"/>
      <c r="H397" s="227"/>
      <c r="I397" s="227"/>
      <c r="J397" s="227"/>
      <c r="K397" s="227">
        <f>J397-I397+1</f>
        <v>1</v>
      </c>
      <c r="L397" s="227"/>
      <c r="M397" s="227"/>
      <c r="N397" s="231"/>
      <c r="O397" s="232">
        <f>M397/6</f>
        <v>0</v>
      </c>
      <c r="P397" s="229"/>
      <c r="Q397" s="233">
        <f>IF(K397=0,0,L397)</f>
        <v>0</v>
      </c>
      <c r="R397" s="234">
        <f>IF(K397=0,0,M397/1.5)</f>
        <v>0</v>
      </c>
      <c r="S397" s="233">
        <f>P397+Q397+R397</f>
        <v>0</v>
      </c>
      <c r="T397" s="235">
        <v>12</v>
      </c>
      <c r="U397" s="235"/>
      <c r="V397" s="235">
        <f>T397*0.3</f>
        <v>3.5999999999999996</v>
      </c>
      <c r="W397" s="158"/>
      <c r="X397" s="56"/>
    </row>
    <row r="398" spans="1:25" s="204" customFormat="1" ht="25.5">
      <c r="A398" s="199" t="s">
        <v>15</v>
      </c>
      <c r="B398" s="199" t="s">
        <v>16</v>
      </c>
      <c r="C398" s="200" t="s">
        <v>149</v>
      </c>
      <c r="D398" s="199" t="s">
        <v>17</v>
      </c>
      <c r="E398" s="199" t="s">
        <v>18</v>
      </c>
      <c r="F398" s="199" t="s">
        <v>19</v>
      </c>
      <c r="G398" s="199" t="s">
        <v>20</v>
      </c>
      <c r="H398" s="200" t="s">
        <v>1</v>
      </c>
      <c r="I398" s="199" t="s">
        <v>21</v>
      </c>
      <c r="J398" s="199" t="s">
        <v>22</v>
      </c>
      <c r="K398" s="200" t="s">
        <v>2</v>
      </c>
      <c r="L398" s="199" t="s">
        <v>33</v>
      </c>
      <c r="M398" s="199" t="s">
        <v>34</v>
      </c>
      <c r="N398" s="201" t="s">
        <v>3</v>
      </c>
      <c r="O398" s="201" t="s">
        <v>4</v>
      </c>
      <c r="P398" s="200" t="s">
        <v>32</v>
      </c>
      <c r="Q398" s="199" t="s">
        <v>5</v>
      </c>
      <c r="R398" s="199" t="s">
        <v>6</v>
      </c>
      <c r="S398" s="202" t="s">
        <v>418</v>
      </c>
      <c r="T398" s="194" t="s">
        <v>416</v>
      </c>
      <c r="U398" s="194" t="s">
        <v>419</v>
      </c>
      <c r="V398" s="194" t="s">
        <v>420</v>
      </c>
      <c r="W398" s="203" t="s">
        <v>429</v>
      </c>
      <c r="X398" s="218" t="s">
        <v>438</v>
      </c>
      <c r="Y398" s="217" t="s">
        <v>439</v>
      </c>
    </row>
    <row r="399" spans="1:25" s="14" customFormat="1">
      <c r="A399" s="163" t="s">
        <v>135</v>
      </c>
      <c r="B399" s="8" t="s">
        <v>321</v>
      </c>
      <c r="C399" s="9">
        <v>1</v>
      </c>
      <c r="D399" s="8" t="s">
        <v>10</v>
      </c>
      <c r="E399" s="14" t="s">
        <v>340</v>
      </c>
      <c r="F399" s="9">
        <v>2</v>
      </c>
      <c r="G399" s="11" t="s">
        <v>36</v>
      </c>
      <c r="H399" s="9"/>
      <c r="I399" s="9">
        <v>16</v>
      </c>
      <c r="J399" s="9">
        <v>23</v>
      </c>
      <c r="K399" s="9">
        <f>J399-I399+1</f>
        <v>8</v>
      </c>
      <c r="L399" s="9"/>
      <c r="M399" s="9">
        <v>30</v>
      </c>
      <c r="N399" s="12"/>
      <c r="O399" s="13">
        <f>M399/6</f>
        <v>5</v>
      </c>
      <c r="Q399" s="15">
        <f>IF(K399=0,0,L399)</f>
        <v>0</v>
      </c>
      <c r="R399" s="16">
        <f>IF(K399=0,0,M399/1.5)</f>
        <v>20</v>
      </c>
      <c r="S399" s="15">
        <f>P399+Q399+R399</f>
        <v>20</v>
      </c>
      <c r="T399" s="195">
        <v>61</v>
      </c>
      <c r="U399" s="195">
        <v>1.2</v>
      </c>
      <c r="V399" s="195">
        <f>U399*S399</f>
        <v>24</v>
      </c>
      <c r="W399" s="158">
        <f>SUM(V399:V409)</f>
        <v>365.90000000000003</v>
      </c>
      <c r="X399" s="219">
        <f>SUM(V399:V415)</f>
        <v>633.20000000000005</v>
      </c>
      <c r="Y399" s="221">
        <f>X399-446</f>
        <v>187.20000000000005</v>
      </c>
    </row>
    <row r="400" spans="1:25" s="14" customFormat="1">
      <c r="A400" s="163" t="s">
        <v>135</v>
      </c>
      <c r="B400" s="8" t="s">
        <v>322</v>
      </c>
      <c r="C400" s="9">
        <v>1</v>
      </c>
      <c r="D400" s="8" t="s">
        <v>10</v>
      </c>
      <c r="E400" s="14" t="s">
        <v>340</v>
      </c>
      <c r="F400" s="9">
        <v>2</v>
      </c>
      <c r="G400" s="11" t="s">
        <v>37</v>
      </c>
      <c r="H400" s="9"/>
      <c r="I400" s="9">
        <v>16</v>
      </c>
      <c r="J400" s="9">
        <v>23</v>
      </c>
      <c r="K400" s="9">
        <f>J400-I400+1</f>
        <v>8</v>
      </c>
      <c r="L400" s="9"/>
      <c r="M400" s="9">
        <v>30</v>
      </c>
      <c r="N400" s="12"/>
      <c r="O400" s="13">
        <f>M400/6</f>
        <v>5</v>
      </c>
      <c r="Q400" s="15">
        <f>IF(K400=0,0,L400)</f>
        <v>0</v>
      </c>
      <c r="R400" s="16">
        <f>IF(K400=0,0,M400/1.5)</f>
        <v>20</v>
      </c>
      <c r="S400" s="15">
        <f>P400+Q400+R400</f>
        <v>20</v>
      </c>
      <c r="T400" s="195">
        <v>60</v>
      </c>
      <c r="U400" s="195">
        <v>1.2</v>
      </c>
      <c r="V400" s="195">
        <f t="shared" ref="V400:V407" si="677">U400*S400</f>
        <v>24</v>
      </c>
      <c r="W400" s="158"/>
      <c r="X400" s="164"/>
    </row>
    <row r="401" spans="1:24" s="27" customFormat="1">
      <c r="A401" s="97" t="s">
        <v>133</v>
      </c>
      <c r="B401" s="8" t="s">
        <v>241</v>
      </c>
      <c r="C401" s="9">
        <v>1</v>
      </c>
      <c r="D401" s="8" t="s">
        <v>10</v>
      </c>
      <c r="E401" s="14" t="s">
        <v>35</v>
      </c>
      <c r="F401" s="24" t="s">
        <v>77</v>
      </c>
      <c r="G401" s="11" t="s">
        <v>95</v>
      </c>
      <c r="H401" s="9"/>
      <c r="I401" s="9">
        <v>1</v>
      </c>
      <c r="J401" s="9">
        <v>6</v>
      </c>
      <c r="K401" s="9">
        <f t="shared" ref="K401:K406" si="678">J401-I401+1</f>
        <v>6</v>
      </c>
      <c r="L401" s="9"/>
      <c r="M401" s="9">
        <v>60</v>
      </c>
      <c r="N401" s="12"/>
      <c r="O401" s="13">
        <f t="shared" ref="O401:O406" si="679">M401/6</f>
        <v>10</v>
      </c>
      <c r="P401" s="14"/>
      <c r="Q401" s="15">
        <f t="shared" ref="Q401:Q406" si="680">IF(K401=0,0,L401)</f>
        <v>0</v>
      </c>
      <c r="R401" s="16">
        <f t="shared" ref="R401:R406" si="681">IF(K401=0,0,M401/1.5)</f>
        <v>40</v>
      </c>
      <c r="S401" s="15">
        <f t="shared" ref="S401:S406" si="682">P401+Q401+R401</f>
        <v>40</v>
      </c>
      <c r="T401" s="195">
        <v>29</v>
      </c>
      <c r="U401" s="195">
        <v>1</v>
      </c>
      <c r="V401" s="195">
        <f t="shared" si="677"/>
        <v>40</v>
      </c>
      <c r="W401" s="158"/>
      <c r="X401" s="56"/>
    </row>
    <row r="402" spans="1:24" s="27" customFormat="1">
      <c r="A402" s="97" t="s">
        <v>133</v>
      </c>
      <c r="B402" s="8" t="s">
        <v>242</v>
      </c>
      <c r="C402" s="9">
        <v>1</v>
      </c>
      <c r="D402" s="8" t="s">
        <v>10</v>
      </c>
      <c r="E402" s="14" t="s">
        <v>35</v>
      </c>
      <c r="F402" s="24" t="s">
        <v>77</v>
      </c>
      <c r="G402" s="11" t="s">
        <v>210</v>
      </c>
      <c r="H402" s="9"/>
      <c r="I402" s="9">
        <v>1</v>
      </c>
      <c r="J402" s="9">
        <v>6</v>
      </c>
      <c r="K402" s="9">
        <f t="shared" si="678"/>
        <v>6</v>
      </c>
      <c r="L402" s="9"/>
      <c r="M402" s="9">
        <v>60</v>
      </c>
      <c r="N402" s="12"/>
      <c r="O402" s="13">
        <f t="shared" si="679"/>
        <v>10</v>
      </c>
      <c r="P402" s="14"/>
      <c r="Q402" s="15">
        <f t="shared" si="680"/>
        <v>0</v>
      </c>
      <c r="R402" s="16">
        <f t="shared" si="681"/>
        <v>40</v>
      </c>
      <c r="S402" s="15">
        <f t="shared" si="682"/>
        <v>40</v>
      </c>
      <c r="T402" s="195">
        <v>30</v>
      </c>
      <c r="U402" s="195">
        <v>1</v>
      </c>
      <c r="V402" s="195">
        <f t="shared" si="677"/>
        <v>40</v>
      </c>
      <c r="W402" s="158"/>
      <c r="X402" s="56"/>
    </row>
    <row r="403" spans="1:24" s="27" customFormat="1">
      <c r="A403" s="97" t="s">
        <v>133</v>
      </c>
      <c r="B403" s="8" t="s">
        <v>243</v>
      </c>
      <c r="C403" s="9">
        <v>1</v>
      </c>
      <c r="D403" s="8" t="s">
        <v>10</v>
      </c>
      <c r="E403" s="14" t="s">
        <v>35</v>
      </c>
      <c r="F403" s="24" t="s">
        <v>77</v>
      </c>
      <c r="G403" s="11" t="s">
        <v>95</v>
      </c>
      <c r="H403" s="9"/>
      <c r="I403" s="9">
        <v>7</v>
      </c>
      <c r="J403" s="9">
        <v>12</v>
      </c>
      <c r="K403" s="9">
        <f t="shared" si="678"/>
        <v>6</v>
      </c>
      <c r="L403" s="9"/>
      <c r="M403" s="9">
        <v>60</v>
      </c>
      <c r="N403" s="12"/>
      <c r="O403" s="13">
        <f t="shared" si="679"/>
        <v>10</v>
      </c>
      <c r="P403" s="14"/>
      <c r="Q403" s="15">
        <f t="shared" si="680"/>
        <v>0</v>
      </c>
      <c r="R403" s="16">
        <f t="shared" si="681"/>
        <v>40</v>
      </c>
      <c r="S403" s="15">
        <f t="shared" si="682"/>
        <v>40</v>
      </c>
      <c r="T403" s="195">
        <v>31</v>
      </c>
      <c r="U403" s="195">
        <v>1.1000000000000001</v>
      </c>
      <c r="V403" s="195">
        <f t="shared" si="677"/>
        <v>44</v>
      </c>
      <c r="W403" s="158"/>
      <c r="X403" s="56"/>
    </row>
    <row r="404" spans="1:24" s="27" customFormat="1">
      <c r="A404" s="97" t="s">
        <v>133</v>
      </c>
      <c r="B404" s="8" t="s">
        <v>244</v>
      </c>
      <c r="C404" s="9">
        <v>1</v>
      </c>
      <c r="D404" s="8" t="s">
        <v>10</v>
      </c>
      <c r="E404" s="14" t="s">
        <v>35</v>
      </c>
      <c r="F404" s="24" t="s">
        <v>77</v>
      </c>
      <c r="G404" s="11" t="s">
        <v>210</v>
      </c>
      <c r="H404" s="9"/>
      <c r="I404" s="9">
        <v>7</v>
      </c>
      <c r="J404" s="9">
        <v>12</v>
      </c>
      <c r="K404" s="9">
        <f t="shared" si="678"/>
        <v>6</v>
      </c>
      <c r="L404" s="9"/>
      <c r="M404" s="9">
        <v>60</v>
      </c>
      <c r="N404" s="12"/>
      <c r="O404" s="13">
        <f t="shared" si="679"/>
        <v>10</v>
      </c>
      <c r="P404" s="14"/>
      <c r="Q404" s="15">
        <f t="shared" si="680"/>
        <v>0</v>
      </c>
      <c r="R404" s="16">
        <f t="shared" si="681"/>
        <v>40</v>
      </c>
      <c r="S404" s="15">
        <f t="shared" si="682"/>
        <v>40</v>
      </c>
      <c r="T404" s="195">
        <v>31</v>
      </c>
      <c r="U404" s="195">
        <v>1.1000000000000001</v>
      </c>
      <c r="V404" s="195">
        <f t="shared" si="677"/>
        <v>44</v>
      </c>
      <c r="W404" s="158"/>
      <c r="X404" s="56"/>
    </row>
    <row r="405" spans="1:24" s="27" customFormat="1">
      <c r="A405" s="97" t="s">
        <v>133</v>
      </c>
      <c r="B405" s="8" t="s">
        <v>245</v>
      </c>
      <c r="C405" s="9">
        <v>1</v>
      </c>
      <c r="D405" s="8" t="s">
        <v>10</v>
      </c>
      <c r="E405" s="14" t="s">
        <v>35</v>
      </c>
      <c r="F405" s="24" t="s">
        <v>80</v>
      </c>
      <c r="G405" s="11" t="s">
        <v>95</v>
      </c>
      <c r="H405" s="9"/>
      <c r="I405" s="9">
        <v>1</v>
      </c>
      <c r="J405" s="9">
        <v>6</v>
      </c>
      <c r="K405" s="9">
        <f t="shared" si="678"/>
        <v>6</v>
      </c>
      <c r="L405" s="9"/>
      <c r="M405" s="9">
        <v>60</v>
      </c>
      <c r="N405" s="12"/>
      <c r="O405" s="13">
        <f t="shared" si="679"/>
        <v>10</v>
      </c>
      <c r="P405" s="14"/>
      <c r="Q405" s="15">
        <f t="shared" si="680"/>
        <v>0</v>
      </c>
      <c r="R405" s="16">
        <f t="shared" si="681"/>
        <v>40</v>
      </c>
      <c r="S405" s="15">
        <f t="shared" si="682"/>
        <v>40</v>
      </c>
      <c r="T405" s="195">
        <v>28</v>
      </c>
      <c r="U405" s="195">
        <v>1</v>
      </c>
      <c r="V405" s="195">
        <f t="shared" si="677"/>
        <v>40</v>
      </c>
      <c r="W405" s="158"/>
      <c r="X405" s="56"/>
    </row>
    <row r="406" spans="1:24" s="27" customFormat="1">
      <c r="A406" s="97" t="s">
        <v>133</v>
      </c>
      <c r="B406" s="8" t="s">
        <v>246</v>
      </c>
      <c r="C406" s="9">
        <v>1</v>
      </c>
      <c r="D406" s="8" t="s">
        <v>10</v>
      </c>
      <c r="E406" s="14" t="s">
        <v>35</v>
      </c>
      <c r="F406" s="24" t="s">
        <v>80</v>
      </c>
      <c r="G406" s="11" t="s">
        <v>210</v>
      </c>
      <c r="H406" s="9"/>
      <c r="I406" s="9">
        <v>1</v>
      </c>
      <c r="J406" s="9">
        <v>6</v>
      </c>
      <c r="K406" s="9">
        <f t="shared" si="678"/>
        <v>6</v>
      </c>
      <c r="L406" s="9"/>
      <c r="M406" s="9">
        <v>60</v>
      </c>
      <c r="N406" s="12"/>
      <c r="O406" s="13">
        <f t="shared" si="679"/>
        <v>10</v>
      </c>
      <c r="P406" s="14"/>
      <c r="Q406" s="15">
        <f t="shared" si="680"/>
        <v>0</v>
      </c>
      <c r="R406" s="16">
        <f t="shared" si="681"/>
        <v>40</v>
      </c>
      <c r="S406" s="15">
        <f t="shared" si="682"/>
        <v>40</v>
      </c>
      <c r="T406" s="195">
        <v>29</v>
      </c>
      <c r="U406" s="195">
        <v>1</v>
      </c>
      <c r="V406" s="195">
        <f t="shared" si="677"/>
        <v>40</v>
      </c>
      <c r="W406" s="158"/>
      <c r="X406" s="56"/>
    </row>
    <row r="407" spans="1:24" s="27" customFormat="1">
      <c r="A407" s="97" t="s">
        <v>250</v>
      </c>
      <c r="B407" s="8" t="s">
        <v>145</v>
      </c>
      <c r="C407" s="9">
        <v>1</v>
      </c>
      <c r="D407" s="8" t="s">
        <v>10</v>
      </c>
      <c r="E407" s="14" t="s">
        <v>110</v>
      </c>
      <c r="F407" s="24">
        <v>7</v>
      </c>
      <c r="G407" s="11" t="s">
        <v>139</v>
      </c>
      <c r="H407" s="9"/>
      <c r="I407" s="9">
        <v>1</v>
      </c>
      <c r="J407" s="9">
        <v>10</v>
      </c>
      <c r="K407" s="9">
        <f t="shared" ref="K407" si="683">J407-I407+1</f>
        <v>10</v>
      </c>
      <c r="L407" s="9">
        <v>30</v>
      </c>
      <c r="M407" s="9"/>
      <c r="N407" s="12"/>
      <c r="O407" s="13">
        <f t="shared" ref="O407" si="684">M407/6</f>
        <v>0</v>
      </c>
      <c r="P407" s="14"/>
      <c r="Q407" s="15">
        <f t="shared" ref="Q407" si="685">IF(K407=0,0,L407)</f>
        <v>30</v>
      </c>
      <c r="R407" s="16">
        <f t="shared" ref="R407" si="686">IF(K407=0,0,M407/1.5)</f>
        <v>0</v>
      </c>
      <c r="S407" s="15">
        <f t="shared" ref="S407" si="687">P407+Q407+R407</f>
        <v>30</v>
      </c>
      <c r="T407" s="195">
        <v>56</v>
      </c>
      <c r="U407" s="195">
        <v>1.2</v>
      </c>
      <c r="V407" s="195">
        <f t="shared" si="677"/>
        <v>36</v>
      </c>
      <c r="W407" s="158"/>
      <c r="X407" s="56"/>
    </row>
    <row r="408" spans="1:24" s="27" customFormat="1">
      <c r="A408" s="97"/>
      <c r="B408" s="8" t="s">
        <v>160</v>
      </c>
      <c r="C408" s="9">
        <v>1</v>
      </c>
      <c r="D408" s="8" t="s">
        <v>10</v>
      </c>
      <c r="E408" s="14" t="s">
        <v>230</v>
      </c>
      <c r="F408" s="24"/>
      <c r="G408" s="11"/>
      <c r="H408" s="9"/>
      <c r="I408" s="9">
        <v>1</v>
      </c>
      <c r="J408" s="9">
        <v>10</v>
      </c>
      <c r="K408" s="9">
        <f>J408-I408+1</f>
        <v>10</v>
      </c>
      <c r="L408" s="9">
        <v>15</v>
      </c>
      <c r="M408" s="9"/>
      <c r="N408" s="12"/>
      <c r="O408" s="13">
        <f>M408/6</f>
        <v>0</v>
      </c>
      <c r="P408" s="14"/>
      <c r="Q408" s="15">
        <f>IF(K408=0,0,L408)</f>
        <v>15</v>
      </c>
      <c r="R408" s="16">
        <f>IF(K408=0,0,M408/1.5)</f>
        <v>0</v>
      </c>
      <c r="S408" s="15">
        <f>P408+Q408+R408</f>
        <v>15</v>
      </c>
      <c r="T408" s="195">
        <v>57</v>
      </c>
      <c r="U408" s="195"/>
      <c r="V408" s="195">
        <f>T408*0.3</f>
        <v>17.099999999999998</v>
      </c>
      <c r="W408" s="158"/>
      <c r="X408" s="56"/>
    </row>
    <row r="409" spans="1:24" s="27" customFormat="1">
      <c r="A409" s="97"/>
      <c r="B409" s="8" t="s">
        <v>146</v>
      </c>
      <c r="C409" s="9">
        <v>1</v>
      </c>
      <c r="D409" s="8" t="s">
        <v>10</v>
      </c>
      <c r="E409" s="14" t="s">
        <v>230</v>
      </c>
      <c r="F409" s="24"/>
      <c r="G409" s="11"/>
      <c r="H409" s="9"/>
      <c r="I409" s="9">
        <v>1</v>
      </c>
      <c r="J409" s="9">
        <v>10</v>
      </c>
      <c r="K409" s="9">
        <f>J409-I409+1</f>
        <v>10</v>
      </c>
      <c r="L409" s="9">
        <v>15</v>
      </c>
      <c r="M409" s="9"/>
      <c r="N409" s="12"/>
      <c r="O409" s="13">
        <f>M409/6</f>
        <v>0</v>
      </c>
      <c r="P409" s="14"/>
      <c r="Q409" s="15">
        <f>IF(K409=0,0,L409)</f>
        <v>15</v>
      </c>
      <c r="R409" s="16">
        <f>IF(K409=0,0,M409/1.5)</f>
        <v>0</v>
      </c>
      <c r="S409" s="15">
        <f>P409+Q409+R409</f>
        <v>15</v>
      </c>
      <c r="T409" s="195">
        <v>56</v>
      </c>
      <c r="U409" s="195"/>
      <c r="V409" s="195">
        <f>T409*0.3</f>
        <v>16.8</v>
      </c>
      <c r="W409" s="158"/>
      <c r="X409" s="56"/>
    </row>
    <row r="410" spans="1:24" s="27" customFormat="1">
      <c r="A410" s="97"/>
      <c r="B410" s="8"/>
      <c r="C410" s="9"/>
      <c r="D410" s="8" t="s">
        <v>10</v>
      </c>
      <c r="E410" s="14" t="s">
        <v>473</v>
      </c>
      <c r="F410" s="24"/>
      <c r="G410" s="11"/>
      <c r="H410" s="9"/>
      <c r="I410" s="9"/>
      <c r="J410" s="9"/>
      <c r="K410" s="9"/>
      <c r="L410" s="9"/>
      <c r="M410" s="9"/>
      <c r="N410" s="12"/>
      <c r="O410" s="13"/>
      <c r="P410" s="14"/>
      <c r="Q410" s="15"/>
      <c r="R410" s="16"/>
      <c r="S410" s="15"/>
      <c r="T410" s="195"/>
      <c r="U410" s="195"/>
      <c r="V410" s="195">
        <v>40.5</v>
      </c>
      <c r="W410" s="158"/>
      <c r="X410" s="56"/>
    </row>
    <row r="411" spans="1:24" s="27" customFormat="1">
      <c r="A411" s="254"/>
      <c r="B411" s="226" t="s">
        <v>178</v>
      </c>
      <c r="C411" s="227">
        <v>2</v>
      </c>
      <c r="D411" s="226" t="s">
        <v>10</v>
      </c>
      <c r="E411" s="229" t="s">
        <v>123</v>
      </c>
      <c r="F411" s="227">
        <v>4</v>
      </c>
      <c r="G411" s="230" t="s">
        <v>75</v>
      </c>
      <c r="H411" s="227"/>
      <c r="I411" s="227">
        <v>23</v>
      </c>
      <c r="J411" s="227">
        <v>37</v>
      </c>
      <c r="K411" s="227">
        <f>J411-I411+1</f>
        <v>15</v>
      </c>
      <c r="L411" s="227">
        <v>45</v>
      </c>
      <c r="M411" s="227"/>
      <c r="N411" s="231"/>
      <c r="O411" s="232">
        <f>M411/6</f>
        <v>0</v>
      </c>
      <c r="P411" s="229"/>
      <c r="Q411" s="233">
        <f>IF(K411=0,0,L411)</f>
        <v>45</v>
      </c>
      <c r="R411" s="234">
        <f>IF(K411=0,0,M411/1.5)</f>
        <v>0</v>
      </c>
      <c r="S411" s="233">
        <f>P411+Q411+R411</f>
        <v>45</v>
      </c>
      <c r="T411" s="235">
        <v>57</v>
      </c>
      <c r="U411" s="235">
        <v>1.2</v>
      </c>
      <c r="V411" s="235">
        <f>U411*S411</f>
        <v>54</v>
      </c>
      <c r="W411" s="158"/>
      <c r="X411" s="56"/>
    </row>
    <row r="412" spans="1:24" s="27" customFormat="1">
      <c r="A412" s="254"/>
      <c r="B412" s="226" t="s">
        <v>179</v>
      </c>
      <c r="C412" s="227">
        <v>2</v>
      </c>
      <c r="D412" s="226" t="s">
        <v>10</v>
      </c>
      <c r="E412" s="229" t="s">
        <v>123</v>
      </c>
      <c r="F412" s="227">
        <v>4</v>
      </c>
      <c r="G412" s="230" t="s">
        <v>83</v>
      </c>
      <c r="H412" s="227"/>
      <c r="I412" s="227">
        <v>23</v>
      </c>
      <c r="J412" s="227">
        <v>37</v>
      </c>
      <c r="K412" s="227">
        <f>J412-I412+1</f>
        <v>15</v>
      </c>
      <c r="L412" s="227">
        <v>45</v>
      </c>
      <c r="M412" s="227"/>
      <c r="N412" s="231"/>
      <c r="O412" s="232">
        <f>M412/6</f>
        <v>0</v>
      </c>
      <c r="P412" s="229"/>
      <c r="Q412" s="233">
        <f>IF(K412=0,0,L412)</f>
        <v>45</v>
      </c>
      <c r="R412" s="234">
        <f>IF(K412=0,0,M412/1.5)</f>
        <v>0</v>
      </c>
      <c r="S412" s="233">
        <f>P412+Q412+R412</f>
        <v>45</v>
      </c>
      <c r="T412" s="235">
        <v>59</v>
      </c>
      <c r="U412" s="235">
        <v>1.2</v>
      </c>
      <c r="V412" s="235">
        <f>U412*S412</f>
        <v>54</v>
      </c>
      <c r="W412" s="158"/>
      <c r="X412" s="56"/>
    </row>
    <row r="413" spans="1:24" s="27" customFormat="1">
      <c r="A413" s="237"/>
      <c r="B413" s="226" t="s">
        <v>155</v>
      </c>
      <c r="C413" s="227">
        <v>2</v>
      </c>
      <c r="D413" s="226" t="s">
        <v>10</v>
      </c>
      <c r="E413" s="229" t="s">
        <v>257</v>
      </c>
      <c r="F413" s="230">
        <v>5</v>
      </c>
      <c r="G413" s="230" t="s">
        <v>82</v>
      </c>
      <c r="H413" s="227"/>
      <c r="I413" s="227">
        <v>23</v>
      </c>
      <c r="J413" s="227">
        <v>37</v>
      </c>
      <c r="K413" s="227">
        <f>J413-I413+1</f>
        <v>15</v>
      </c>
      <c r="L413" s="227">
        <v>60</v>
      </c>
      <c r="M413" s="227"/>
      <c r="N413" s="231">
        <f>L413/K413</f>
        <v>4</v>
      </c>
      <c r="O413" s="232">
        <f>M413/5</f>
        <v>0</v>
      </c>
      <c r="P413" s="229"/>
      <c r="Q413" s="233">
        <f>IF(K413=0,0,L413)</f>
        <v>60</v>
      </c>
      <c r="R413" s="234">
        <f>IF(K413=0,0,M413/1.5)</f>
        <v>0</v>
      </c>
      <c r="S413" s="233">
        <f>P413+Q413+R413</f>
        <v>60</v>
      </c>
      <c r="T413" s="235">
        <v>23</v>
      </c>
      <c r="U413" s="235">
        <v>1.1000000000000001</v>
      </c>
      <c r="V413" s="235">
        <f t="shared" ref="V413:V415" si="688">U413*S413</f>
        <v>66</v>
      </c>
      <c r="W413" s="158"/>
      <c r="X413" s="56"/>
    </row>
    <row r="414" spans="1:24" s="27" customFormat="1">
      <c r="A414" s="237"/>
      <c r="B414" s="226" t="s">
        <v>147</v>
      </c>
      <c r="C414" s="227">
        <v>2</v>
      </c>
      <c r="D414" s="226" t="s">
        <v>10</v>
      </c>
      <c r="E414" s="229" t="s">
        <v>257</v>
      </c>
      <c r="F414" s="230">
        <v>5</v>
      </c>
      <c r="G414" s="230" t="s">
        <v>204</v>
      </c>
      <c r="H414" s="227"/>
      <c r="I414" s="227">
        <v>23</v>
      </c>
      <c r="J414" s="227">
        <v>37</v>
      </c>
      <c r="K414" s="227">
        <f>J414-I414+1</f>
        <v>15</v>
      </c>
      <c r="L414" s="227">
        <v>45</v>
      </c>
      <c r="M414" s="227"/>
      <c r="N414" s="231">
        <f>L414/K414</f>
        <v>3</v>
      </c>
      <c r="O414" s="232">
        <f>M414/5</f>
        <v>0</v>
      </c>
      <c r="P414" s="229"/>
      <c r="Q414" s="233">
        <f>IF(K414=0,0,L414)</f>
        <v>45</v>
      </c>
      <c r="R414" s="234">
        <f>IF(K414=0,0,M414/1.5)</f>
        <v>0</v>
      </c>
      <c r="S414" s="233">
        <f>P414+Q414+R414</f>
        <v>45</v>
      </c>
      <c r="T414" s="235">
        <v>7</v>
      </c>
      <c r="U414" s="235">
        <v>1.1000000000000001</v>
      </c>
      <c r="V414" s="235">
        <f t="shared" si="688"/>
        <v>49.500000000000007</v>
      </c>
      <c r="W414" s="158"/>
      <c r="X414" s="56"/>
    </row>
    <row r="415" spans="1:24" s="27" customFormat="1">
      <c r="A415" s="237"/>
      <c r="B415" s="226" t="s">
        <v>147</v>
      </c>
      <c r="C415" s="227">
        <v>2</v>
      </c>
      <c r="D415" s="226" t="s">
        <v>10</v>
      </c>
      <c r="E415" s="229" t="s">
        <v>230</v>
      </c>
      <c r="F415" s="230"/>
      <c r="G415" s="230"/>
      <c r="H415" s="227"/>
      <c r="I415" s="227"/>
      <c r="J415" s="227"/>
      <c r="K415" s="227">
        <f>J415-I415+1</f>
        <v>1</v>
      </c>
      <c r="L415" s="227">
        <v>3</v>
      </c>
      <c r="M415" s="227"/>
      <c r="N415" s="231">
        <f>L415/K415</f>
        <v>3</v>
      </c>
      <c r="O415" s="232">
        <f>M415/5</f>
        <v>0</v>
      </c>
      <c r="P415" s="229"/>
      <c r="Q415" s="233">
        <f>IF(K415=0,0,L415)</f>
        <v>3</v>
      </c>
      <c r="R415" s="234">
        <f>IF(K415=0,0,M415/1.5)</f>
        <v>0</v>
      </c>
      <c r="S415" s="233">
        <f>P415+Q415+R415</f>
        <v>3</v>
      </c>
      <c r="T415" s="235">
        <v>7</v>
      </c>
      <c r="U415" s="235">
        <v>1.1000000000000001</v>
      </c>
      <c r="V415" s="235">
        <f t="shared" si="688"/>
        <v>3.3000000000000003</v>
      </c>
      <c r="W415" s="158"/>
      <c r="X415" s="56"/>
    </row>
    <row r="416" spans="1:24" s="204" customFormat="1" ht="25.5">
      <c r="A416" s="199" t="s">
        <v>15</v>
      </c>
      <c r="B416" s="199" t="s">
        <v>16</v>
      </c>
      <c r="C416" s="200" t="s">
        <v>149</v>
      </c>
      <c r="D416" s="199" t="s">
        <v>17</v>
      </c>
      <c r="E416" s="199" t="s">
        <v>18</v>
      </c>
      <c r="F416" s="199" t="s">
        <v>19</v>
      </c>
      <c r="G416" s="199" t="s">
        <v>20</v>
      </c>
      <c r="H416" s="200" t="s">
        <v>1</v>
      </c>
      <c r="I416" s="199" t="s">
        <v>21</v>
      </c>
      <c r="J416" s="199" t="s">
        <v>22</v>
      </c>
      <c r="K416" s="200" t="s">
        <v>2</v>
      </c>
      <c r="L416" s="199" t="s">
        <v>33</v>
      </c>
      <c r="M416" s="199" t="s">
        <v>34</v>
      </c>
      <c r="N416" s="201" t="s">
        <v>3</v>
      </c>
      <c r="O416" s="201" t="s">
        <v>4</v>
      </c>
      <c r="P416" s="200" t="s">
        <v>32</v>
      </c>
      <c r="Q416" s="199" t="s">
        <v>5</v>
      </c>
      <c r="R416" s="199" t="s">
        <v>6</v>
      </c>
      <c r="S416" s="202" t="s">
        <v>7</v>
      </c>
      <c r="T416" s="194" t="s">
        <v>416</v>
      </c>
      <c r="U416" s="194" t="s">
        <v>419</v>
      </c>
      <c r="V416" s="194" t="s">
        <v>420</v>
      </c>
      <c r="W416" s="203"/>
      <c r="X416" s="209"/>
    </row>
    <row r="417" spans="1:24" s="27" customFormat="1">
      <c r="A417" s="97" t="s">
        <v>253</v>
      </c>
      <c r="B417" s="8" t="s">
        <v>157</v>
      </c>
      <c r="C417" s="9">
        <v>1</v>
      </c>
      <c r="D417" s="8" t="s">
        <v>81</v>
      </c>
      <c r="E417" s="14" t="s">
        <v>110</v>
      </c>
      <c r="F417" s="24">
        <v>4</v>
      </c>
      <c r="G417" s="11" t="s">
        <v>75</v>
      </c>
      <c r="H417" s="9"/>
      <c r="I417" s="9">
        <v>1</v>
      </c>
      <c r="J417" s="9">
        <v>10</v>
      </c>
      <c r="K417" s="9">
        <f>J417-I417+1</f>
        <v>10</v>
      </c>
      <c r="L417" s="9">
        <v>30</v>
      </c>
      <c r="M417" s="9"/>
      <c r="N417" s="12"/>
      <c r="O417" s="13">
        <f>M417/6</f>
        <v>0</v>
      </c>
      <c r="P417" s="14"/>
      <c r="Q417" s="15">
        <f>IF(K417=0,0,L417)</f>
        <v>30</v>
      </c>
      <c r="R417" s="16">
        <f>IF(K417=0,0,M417/1.5)</f>
        <v>0</v>
      </c>
      <c r="S417" s="15">
        <f>P417+Q417+R417</f>
        <v>30</v>
      </c>
      <c r="T417" s="195"/>
      <c r="U417" s="195"/>
      <c r="V417" s="195"/>
      <c r="W417" s="158"/>
      <c r="X417" s="56"/>
    </row>
    <row r="418" spans="1:24" s="27" customFormat="1">
      <c r="A418" s="97" t="s">
        <v>144</v>
      </c>
      <c r="B418" s="8" t="s">
        <v>158</v>
      </c>
      <c r="C418" s="9">
        <v>1</v>
      </c>
      <c r="D418" s="8" t="s">
        <v>81</v>
      </c>
      <c r="E418" s="14" t="s">
        <v>110</v>
      </c>
      <c r="F418" s="24">
        <v>4</v>
      </c>
      <c r="G418" s="11" t="s">
        <v>83</v>
      </c>
      <c r="H418" s="9"/>
      <c r="I418" s="9">
        <v>1</v>
      </c>
      <c r="J418" s="9">
        <v>10</v>
      </c>
      <c r="K418" s="9">
        <f>J418-I418+1</f>
        <v>10</v>
      </c>
      <c r="L418" s="9">
        <v>30</v>
      </c>
      <c r="M418" s="9"/>
      <c r="N418" s="12"/>
      <c r="O418" s="13">
        <f>M418/6</f>
        <v>0</v>
      </c>
      <c r="P418" s="14"/>
      <c r="Q418" s="15">
        <f>IF(K418=0,0,L418)</f>
        <v>30</v>
      </c>
      <c r="R418" s="16">
        <f>IF(K418=0,0,M418/1.5)</f>
        <v>0</v>
      </c>
      <c r="S418" s="15">
        <f>P418+Q418+R418</f>
        <v>30</v>
      </c>
      <c r="T418" s="195"/>
      <c r="U418" s="195"/>
      <c r="V418" s="195"/>
      <c r="W418" s="158"/>
      <c r="X418" s="56"/>
    </row>
    <row r="419" spans="1:24" s="27" customFormat="1">
      <c r="A419" s="97" t="s">
        <v>251</v>
      </c>
      <c r="B419" s="8" t="s">
        <v>146</v>
      </c>
      <c r="C419" s="9">
        <v>1</v>
      </c>
      <c r="D419" s="8" t="s">
        <v>81</v>
      </c>
      <c r="E419" s="14" t="s">
        <v>110</v>
      </c>
      <c r="F419" s="24">
        <v>7</v>
      </c>
      <c r="G419" s="11" t="s">
        <v>75</v>
      </c>
      <c r="H419" s="9"/>
      <c r="I419" s="9">
        <v>1</v>
      </c>
      <c r="J419" s="9">
        <v>10</v>
      </c>
      <c r="K419" s="9">
        <f>J419-I419+1</f>
        <v>10</v>
      </c>
      <c r="L419" s="9">
        <v>30</v>
      </c>
      <c r="M419" s="9"/>
      <c r="N419" s="12"/>
      <c r="O419" s="13">
        <f>M419/6</f>
        <v>0</v>
      </c>
      <c r="P419" s="14"/>
      <c r="Q419" s="15">
        <f>IF(K419=0,0,L419)</f>
        <v>30</v>
      </c>
      <c r="R419" s="16">
        <f>IF(K419=0,0,M419/1.5)</f>
        <v>0</v>
      </c>
      <c r="S419" s="15">
        <f>P419+Q419+R419</f>
        <v>30</v>
      </c>
      <c r="T419" s="195"/>
      <c r="U419" s="195"/>
      <c r="V419" s="195"/>
      <c r="W419" s="158"/>
      <c r="X419" s="56"/>
    </row>
    <row r="420" spans="1:24" s="27" customFormat="1">
      <c r="A420" s="97" t="s">
        <v>250</v>
      </c>
      <c r="B420" s="8" t="s">
        <v>145</v>
      </c>
      <c r="C420" s="9">
        <v>1</v>
      </c>
      <c r="D420" s="8" t="s">
        <v>81</v>
      </c>
      <c r="E420" s="14" t="s">
        <v>110</v>
      </c>
      <c r="F420" s="24">
        <v>7</v>
      </c>
      <c r="G420" s="11" t="s">
        <v>380</v>
      </c>
      <c r="H420" s="9"/>
      <c r="I420" s="9">
        <v>1</v>
      </c>
      <c r="J420" s="9">
        <v>10</v>
      </c>
      <c r="K420" s="9">
        <f t="shared" ref="K420" si="689">J420-I420+1</f>
        <v>10</v>
      </c>
      <c r="L420" s="9">
        <v>30</v>
      </c>
      <c r="M420" s="9"/>
      <c r="N420" s="12"/>
      <c r="O420" s="13">
        <f t="shared" ref="O420" si="690">M420/6</f>
        <v>0</v>
      </c>
      <c r="P420" s="14"/>
      <c r="Q420" s="15">
        <f t="shared" ref="Q420" si="691">IF(K420=0,0,L420)</f>
        <v>30</v>
      </c>
      <c r="R420" s="16">
        <f t="shared" ref="R420" si="692">IF(K420=0,0,M420/1.5)</f>
        <v>0</v>
      </c>
      <c r="S420" s="15">
        <f t="shared" ref="S420" si="693">P420+Q420+R420</f>
        <v>30</v>
      </c>
      <c r="T420" s="195"/>
      <c r="U420" s="195"/>
      <c r="V420" s="195"/>
      <c r="W420" s="158">
        <f>SUM(S417:S420)</f>
        <v>120</v>
      </c>
      <c r="X420" s="56"/>
    </row>
    <row r="421" spans="1:24" s="204" customFormat="1" ht="25.5">
      <c r="A421" s="199" t="s">
        <v>15</v>
      </c>
      <c r="B421" s="199" t="s">
        <v>16</v>
      </c>
      <c r="C421" s="200" t="s">
        <v>149</v>
      </c>
      <c r="D421" s="199" t="s">
        <v>17</v>
      </c>
      <c r="E421" s="199" t="s">
        <v>18</v>
      </c>
      <c r="F421" s="199" t="s">
        <v>19</v>
      </c>
      <c r="G421" s="199" t="s">
        <v>20</v>
      </c>
      <c r="H421" s="200" t="s">
        <v>1</v>
      </c>
      <c r="I421" s="199" t="s">
        <v>21</v>
      </c>
      <c r="J421" s="199" t="s">
        <v>22</v>
      </c>
      <c r="K421" s="200" t="s">
        <v>2</v>
      </c>
      <c r="L421" s="199" t="s">
        <v>33</v>
      </c>
      <c r="M421" s="199" t="s">
        <v>34</v>
      </c>
      <c r="N421" s="201" t="s">
        <v>3</v>
      </c>
      <c r="O421" s="201" t="s">
        <v>4</v>
      </c>
      <c r="P421" s="200" t="s">
        <v>32</v>
      </c>
      <c r="Q421" s="199" t="s">
        <v>5</v>
      </c>
      <c r="R421" s="199" t="s">
        <v>6</v>
      </c>
      <c r="S421" s="202" t="s">
        <v>7</v>
      </c>
      <c r="T421" s="194" t="s">
        <v>416</v>
      </c>
      <c r="U421" s="194" t="s">
        <v>419</v>
      </c>
      <c r="V421" s="194" t="s">
        <v>420</v>
      </c>
      <c r="W421" s="203"/>
      <c r="X421" s="209"/>
    </row>
    <row r="422" spans="1:24" s="27" customFormat="1">
      <c r="A422" s="7"/>
      <c r="B422" s="8" t="s">
        <v>174</v>
      </c>
      <c r="C422" s="9">
        <v>1</v>
      </c>
      <c r="D422" s="46" t="s">
        <v>59</v>
      </c>
      <c r="E422" s="7" t="s">
        <v>112</v>
      </c>
      <c r="F422" s="11">
        <v>4</v>
      </c>
      <c r="G422" s="11" t="s">
        <v>75</v>
      </c>
      <c r="H422" s="9"/>
      <c r="I422" s="9">
        <v>1</v>
      </c>
      <c r="J422" s="9">
        <v>10</v>
      </c>
      <c r="K422" s="9">
        <f>J422-I422+1</f>
        <v>10</v>
      </c>
      <c r="L422" s="9">
        <v>30</v>
      </c>
      <c r="M422" s="9"/>
      <c r="N422" s="12">
        <f>L422/K422</f>
        <v>3</v>
      </c>
      <c r="O422" s="13">
        <f>M422/5</f>
        <v>0</v>
      </c>
      <c r="P422" s="14"/>
      <c r="Q422" s="15">
        <f>IF(K422=0,0,L422)</f>
        <v>30</v>
      </c>
      <c r="R422" s="16">
        <f>IF(K422=0,0,M422/1.5)</f>
        <v>0</v>
      </c>
      <c r="S422" s="15">
        <f>P422+Q422+R422</f>
        <v>30</v>
      </c>
      <c r="T422" s="195"/>
      <c r="U422" s="195"/>
      <c r="V422" s="195"/>
      <c r="W422" s="158"/>
      <c r="X422" s="56"/>
    </row>
    <row r="423" spans="1:24" s="27" customFormat="1">
      <c r="A423" s="7"/>
      <c r="B423" s="8" t="s">
        <v>175</v>
      </c>
      <c r="C423" s="9">
        <v>1</v>
      </c>
      <c r="D423" s="46" t="s">
        <v>59</v>
      </c>
      <c r="E423" s="7" t="s">
        <v>112</v>
      </c>
      <c r="F423" s="11">
        <v>4</v>
      </c>
      <c r="G423" s="11" t="s">
        <v>140</v>
      </c>
      <c r="H423" s="9"/>
      <c r="I423" s="9">
        <v>1</v>
      </c>
      <c r="J423" s="9">
        <v>10</v>
      </c>
      <c r="K423" s="9">
        <f>J423-I423+1</f>
        <v>10</v>
      </c>
      <c r="L423" s="9">
        <v>30</v>
      </c>
      <c r="M423" s="9"/>
      <c r="N423" s="12">
        <f>L423/K423</f>
        <v>3</v>
      </c>
      <c r="O423" s="13">
        <f>M423/5</f>
        <v>0</v>
      </c>
      <c r="P423" s="14"/>
      <c r="Q423" s="15">
        <f>IF(K423=0,0,L423)</f>
        <v>30</v>
      </c>
      <c r="R423" s="16">
        <f>IF(K423=0,0,M423/1.5)</f>
        <v>0</v>
      </c>
      <c r="S423" s="15">
        <f>P423+Q423+R423</f>
        <v>30</v>
      </c>
      <c r="T423" s="195"/>
      <c r="U423" s="195"/>
      <c r="V423" s="195"/>
      <c r="W423" s="158">
        <v>60</v>
      </c>
      <c r="X423" s="56"/>
    </row>
    <row r="424" spans="1:24" s="204" customFormat="1" ht="25.5">
      <c r="A424" s="199" t="s">
        <v>15</v>
      </c>
      <c r="B424" s="199" t="s">
        <v>16</v>
      </c>
      <c r="C424" s="200" t="s">
        <v>149</v>
      </c>
      <c r="D424" s="199" t="s">
        <v>17</v>
      </c>
      <c r="E424" s="199" t="s">
        <v>18</v>
      </c>
      <c r="F424" s="199" t="s">
        <v>19</v>
      </c>
      <c r="G424" s="199" t="s">
        <v>20</v>
      </c>
      <c r="H424" s="200" t="s">
        <v>1</v>
      </c>
      <c r="I424" s="199" t="s">
        <v>21</v>
      </c>
      <c r="J424" s="199" t="s">
        <v>22</v>
      </c>
      <c r="K424" s="200" t="s">
        <v>2</v>
      </c>
      <c r="L424" s="199" t="s">
        <v>33</v>
      </c>
      <c r="M424" s="199" t="s">
        <v>34</v>
      </c>
      <c r="N424" s="201" t="s">
        <v>3</v>
      </c>
      <c r="O424" s="201" t="s">
        <v>4</v>
      </c>
      <c r="P424" s="200" t="s">
        <v>32</v>
      </c>
      <c r="Q424" s="199" t="s">
        <v>5</v>
      </c>
      <c r="R424" s="199" t="s">
        <v>6</v>
      </c>
      <c r="S424" s="202" t="s">
        <v>7</v>
      </c>
      <c r="T424" s="194" t="s">
        <v>416</v>
      </c>
      <c r="U424" s="194" t="s">
        <v>419</v>
      </c>
      <c r="V424" s="194" t="s">
        <v>420</v>
      </c>
      <c r="W424" s="203"/>
      <c r="X424" s="209"/>
    </row>
    <row r="425" spans="1:24" s="14" customFormat="1">
      <c r="A425" s="7" t="s">
        <v>399</v>
      </c>
      <c r="B425" s="8" t="s">
        <v>312</v>
      </c>
      <c r="C425" s="9">
        <v>1</v>
      </c>
      <c r="D425" s="8" t="s">
        <v>309</v>
      </c>
      <c r="E425" s="7" t="s">
        <v>313</v>
      </c>
      <c r="F425" s="11">
        <v>7</v>
      </c>
      <c r="G425" s="11" t="s">
        <v>139</v>
      </c>
      <c r="H425" s="9"/>
      <c r="I425" s="9">
        <v>6</v>
      </c>
      <c r="J425" s="9">
        <v>23</v>
      </c>
      <c r="K425" s="9">
        <f t="shared" ref="K425" si="694">J425-I425+1</f>
        <v>18</v>
      </c>
      <c r="L425" s="9">
        <v>45</v>
      </c>
      <c r="M425" s="9"/>
      <c r="N425" s="12">
        <f t="shared" ref="N425" si="695">L425/K425</f>
        <v>2.5</v>
      </c>
      <c r="O425" s="13">
        <f t="shared" ref="O425" si="696">M425/5</f>
        <v>0</v>
      </c>
      <c r="Q425" s="15">
        <f t="shared" ref="Q425" si="697">IF(K425=0,0,L425)</f>
        <v>45</v>
      </c>
      <c r="R425" s="16">
        <f t="shared" ref="R425" si="698">IF(K425=0,0,M425/1.5)</f>
        <v>0</v>
      </c>
      <c r="S425" s="15">
        <f t="shared" ref="S425" si="699">P425+Q425+R425</f>
        <v>45</v>
      </c>
      <c r="T425" s="195"/>
      <c r="U425" s="195"/>
      <c r="V425" s="195"/>
      <c r="W425" s="158">
        <f>SUM(S425:S425)</f>
        <v>45</v>
      </c>
      <c r="X425" s="164"/>
    </row>
    <row r="426" spans="1:24" s="14" customFormat="1">
      <c r="A426" s="7"/>
      <c r="B426" s="8"/>
      <c r="C426" s="9"/>
      <c r="D426" s="8"/>
      <c r="E426" s="7"/>
      <c r="F426" s="11"/>
      <c r="G426" s="11"/>
      <c r="H426" s="9"/>
      <c r="I426" s="9"/>
      <c r="J426" s="9"/>
      <c r="K426" s="9"/>
      <c r="L426" s="9"/>
      <c r="M426" s="9"/>
      <c r="N426" s="12"/>
      <c r="O426" s="13"/>
      <c r="Q426" s="15"/>
      <c r="R426" s="16"/>
      <c r="S426" s="15"/>
      <c r="T426" s="195"/>
      <c r="U426" s="195"/>
      <c r="V426" s="195"/>
      <c r="W426" s="158"/>
      <c r="X426" s="164"/>
    </row>
    <row r="427" spans="1:24" s="204" customFormat="1" ht="25.5">
      <c r="A427" s="199" t="s">
        <v>15</v>
      </c>
      <c r="B427" s="199" t="s">
        <v>16</v>
      </c>
      <c r="C427" s="200" t="s">
        <v>149</v>
      </c>
      <c r="D427" s="199" t="s">
        <v>17</v>
      </c>
      <c r="E427" s="199" t="s">
        <v>18</v>
      </c>
      <c r="F427" s="199" t="s">
        <v>19</v>
      </c>
      <c r="G427" s="199" t="s">
        <v>20</v>
      </c>
      <c r="H427" s="200" t="s">
        <v>1</v>
      </c>
      <c r="I427" s="199" t="s">
        <v>21</v>
      </c>
      <c r="J427" s="199" t="s">
        <v>22</v>
      </c>
      <c r="K427" s="200" t="s">
        <v>2</v>
      </c>
      <c r="L427" s="199" t="s">
        <v>33</v>
      </c>
      <c r="M427" s="199" t="s">
        <v>34</v>
      </c>
      <c r="N427" s="201" t="s">
        <v>3</v>
      </c>
      <c r="O427" s="201" t="s">
        <v>4</v>
      </c>
      <c r="P427" s="200" t="s">
        <v>32</v>
      </c>
      <c r="Q427" s="199" t="s">
        <v>5</v>
      </c>
      <c r="R427" s="199" t="s">
        <v>6</v>
      </c>
      <c r="S427" s="202" t="s">
        <v>7</v>
      </c>
      <c r="T427" s="194" t="s">
        <v>416</v>
      </c>
      <c r="U427" s="194" t="s">
        <v>419</v>
      </c>
      <c r="V427" s="194" t="s">
        <v>420</v>
      </c>
      <c r="W427" s="203"/>
      <c r="X427" s="209"/>
    </row>
    <row r="428" spans="1:24" s="14" customFormat="1">
      <c r="A428" s="7" t="s">
        <v>410</v>
      </c>
      <c r="B428" s="8" t="s">
        <v>310</v>
      </c>
      <c r="C428" s="9">
        <v>1</v>
      </c>
      <c r="D428" s="8" t="s">
        <v>311</v>
      </c>
      <c r="E428" s="7" t="s">
        <v>138</v>
      </c>
      <c r="F428" s="11">
        <v>7</v>
      </c>
      <c r="G428" s="11" t="s">
        <v>75</v>
      </c>
      <c r="H428" s="9"/>
      <c r="I428" s="9">
        <v>6</v>
      </c>
      <c r="J428" s="9">
        <v>15</v>
      </c>
      <c r="K428" s="9">
        <f t="shared" ref="K428" si="700">J428-I428+1</f>
        <v>10</v>
      </c>
      <c r="L428" s="9">
        <v>30</v>
      </c>
      <c r="M428" s="9"/>
      <c r="N428" s="12">
        <f t="shared" ref="N428" si="701">L428/K428</f>
        <v>3</v>
      </c>
      <c r="O428" s="13">
        <f t="shared" ref="O428" si="702">M428/5</f>
        <v>0</v>
      </c>
      <c r="Q428" s="15">
        <f t="shared" ref="Q428" si="703">IF(K428=0,0,L428)</f>
        <v>30</v>
      </c>
      <c r="R428" s="16">
        <f t="shared" ref="R428" si="704">IF(K428=0,0,M428/1.5)</f>
        <v>0</v>
      </c>
      <c r="S428" s="15">
        <f t="shared" ref="S428" si="705">P428+Q428+R428</f>
        <v>30</v>
      </c>
      <c r="T428" s="195"/>
      <c r="U428" s="195"/>
      <c r="V428" s="195"/>
      <c r="W428" s="158"/>
      <c r="X428" s="164"/>
    </row>
    <row r="429" spans="1:24" s="1" customFormat="1">
      <c r="A429" s="45" t="s">
        <v>414</v>
      </c>
      <c r="B429" s="8" t="s">
        <v>413</v>
      </c>
      <c r="C429" s="9">
        <v>1</v>
      </c>
      <c r="D429" s="8" t="s">
        <v>311</v>
      </c>
      <c r="E429" s="7" t="s">
        <v>138</v>
      </c>
      <c r="F429" s="11">
        <v>7</v>
      </c>
      <c r="G429" s="11" t="s">
        <v>12</v>
      </c>
      <c r="H429" s="9"/>
      <c r="I429" s="9">
        <v>5</v>
      </c>
      <c r="J429" s="9">
        <v>19</v>
      </c>
      <c r="K429" s="9">
        <f t="shared" ref="K429" si="706">J429-I429+1</f>
        <v>15</v>
      </c>
      <c r="L429" s="9">
        <v>30</v>
      </c>
      <c r="M429" s="9"/>
      <c r="N429" s="12">
        <f t="shared" ref="N429" si="707">L429/K429</f>
        <v>2</v>
      </c>
      <c r="O429" s="13">
        <f t="shared" ref="O429" si="708">M429/5</f>
        <v>0</v>
      </c>
      <c r="P429" s="14"/>
      <c r="Q429" s="15">
        <f t="shared" ref="Q429" si="709">IF(K429=0,0,L429)</f>
        <v>30</v>
      </c>
      <c r="R429" s="16">
        <f t="shared" ref="R429" si="710">IF(K429=0,0,M429/1.5)</f>
        <v>0</v>
      </c>
      <c r="S429" s="15">
        <f t="shared" ref="S429" si="711">P429+Q429+R429</f>
        <v>30</v>
      </c>
      <c r="T429" s="196"/>
      <c r="U429" s="196"/>
      <c r="V429" s="196"/>
      <c r="W429" s="158"/>
      <c r="X429" s="213"/>
    </row>
    <row r="430" spans="1:24" s="83" customFormat="1">
      <c r="A430" s="45" t="s">
        <v>371</v>
      </c>
      <c r="B430" s="46" t="s">
        <v>332</v>
      </c>
      <c r="C430" s="47">
        <v>1</v>
      </c>
      <c r="D430" s="8" t="s">
        <v>311</v>
      </c>
      <c r="E430" s="45" t="s">
        <v>138</v>
      </c>
      <c r="F430" s="49">
        <v>7</v>
      </c>
      <c r="G430" s="49" t="s">
        <v>102</v>
      </c>
      <c r="H430" s="47"/>
      <c r="I430" s="47">
        <v>5</v>
      </c>
      <c r="J430" s="47">
        <v>23</v>
      </c>
      <c r="K430" s="47">
        <f>J430-I430+1</f>
        <v>19</v>
      </c>
      <c r="L430" s="47">
        <v>30</v>
      </c>
      <c r="M430" s="47"/>
      <c r="N430" s="50">
        <f>L430/K430</f>
        <v>1.5789473684210527</v>
      </c>
      <c r="O430" s="51">
        <f>M430/5</f>
        <v>0</v>
      </c>
      <c r="P430" s="48"/>
      <c r="Q430" s="52">
        <f>IF(K430=0,0,L430)</f>
        <v>30</v>
      </c>
      <c r="R430" s="90">
        <f>IF(K430=0,0,M430/1.5)</f>
        <v>0</v>
      </c>
      <c r="S430" s="52">
        <f>P430+Q430+R430</f>
        <v>30</v>
      </c>
      <c r="T430" s="196"/>
      <c r="U430" s="196"/>
      <c r="V430" s="196"/>
      <c r="W430" s="160">
        <v>90</v>
      </c>
      <c r="X430" s="214"/>
    </row>
    <row r="431" spans="1:24" s="204" customFormat="1" ht="25.5">
      <c r="A431" s="199" t="s">
        <v>15</v>
      </c>
      <c r="B431" s="199" t="s">
        <v>16</v>
      </c>
      <c r="C431" s="200" t="s">
        <v>149</v>
      </c>
      <c r="D431" s="199" t="s">
        <v>17</v>
      </c>
      <c r="E431" s="199" t="s">
        <v>18</v>
      </c>
      <c r="F431" s="199" t="s">
        <v>19</v>
      </c>
      <c r="G431" s="199" t="s">
        <v>20</v>
      </c>
      <c r="H431" s="200" t="s">
        <v>1</v>
      </c>
      <c r="I431" s="199" t="s">
        <v>21</v>
      </c>
      <c r="J431" s="199" t="s">
        <v>22</v>
      </c>
      <c r="K431" s="200" t="s">
        <v>2</v>
      </c>
      <c r="L431" s="199" t="s">
        <v>33</v>
      </c>
      <c r="M431" s="199" t="s">
        <v>34</v>
      </c>
      <c r="N431" s="201" t="s">
        <v>3</v>
      </c>
      <c r="O431" s="201" t="s">
        <v>4</v>
      </c>
      <c r="P431" s="200" t="s">
        <v>32</v>
      </c>
      <c r="Q431" s="199" t="s">
        <v>5</v>
      </c>
      <c r="R431" s="199" t="s">
        <v>6</v>
      </c>
      <c r="S431" s="202" t="s">
        <v>7</v>
      </c>
      <c r="T431" s="194" t="s">
        <v>416</v>
      </c>
      <c r="U431" s="194" t="s">
        <v>419</v>
      </c>
      <c r="V431" s="194" t="s">
        <v>420</v>
      </c>
      <c r="W431" s="203"/>
      <c r="X431" s="209"/>
    </row>
    <row r="432" spans="1:24" s="48" customFormat="1">
      <c r="A432" s="45"/>
      <c r="B432" s="46" t="s">
        <v>325</v>
      </c>
      <c r="C432" s="47">
        <v>1</v>
      </c>
      <c r="D432" s="46" t="s">
        <v>372</v>
      </c>
      <c r="E432" s="45" t="s">
        <v>315</v>
      </c>
      <c r="F432" s="49">
        <v>6</v>
      </c>
      <c r="G432" s="49" t="s">
        <v>415</v>
      </c>
      <c r="H432" s="47"/>
      <c r="I432" s="47">
        <v>6</v>
      </c>
      <c r="J432" s="47">
        <v>23</v>
      </c>
      <c r="K432" s="47">
        <f>J432-I432+1</f>
        <v>18</v>
      </c>
      <c r="L432" s="47">
        <v>45</v>
      </c>
      <c r="M432" s="47"/>
      <c r="N432" s="50">
        <f>L432/K432</f>
        <v>2.5</v>
      </c>
      <c r="O432" s="51">
        <f>M432/5</f>
        <v>0</v>
      </c>
      <c r="Q432" s="52">
        <f>IF(K432=0,0,L432)</f>
        <v>45</v>
      </c>
      <c r="R432" s="90">
        <f>IF(K432=0,0,M432/1.5)</f>
        <v>0</v>
      </c>
      <c r="S432" s="52">
        <f>P432+Q432+R432</f>
        <v>45</v>
      </c>
      <c r="T432" s="195"/>
      <c r="U432" s="195"/>
      <c r="V432" s="195"/>
      <c r="W432" s="160"/>
      <c r="X432" s="86"/>
    </row>
    <row r="433" spans="1:31" s="1" customFormat="1">
      <c r="A433" s="45"/>
      <c r="B433" s="8" t="s">
        <v>412</v>
      </c>
      <c r="C433" s="9">
        <v>1</v>
      </c>
      <c r="D433" s="46" t="s">
        <v>372</v>
      </c>
      <c r="E433" s="7" t="s">
        <v>138</v>
      </c>
      <c r="F433" s="11">
        <v>7</v>
      </c>
      <c r="G433" s="11" t="s">
        <v>382</v>
      </c>
      <c r="H433" s="9"/>
      <c r="I433" s="9">
        <v>5</v>
      </c>
      <c r="J433" s="9">
        <v>19</v>
      </c>
      <c r="K433" s="9">
        <f t="shared" ref="K433" si="712">J433-I433+1</f>
        <v>15</v>
      </c>
      <c r="L433" s="9">
        <v>30</v>
      </c>
      <c r="M433" s="9"/>
      <c r="N433" s="12">
        <f t="shared" ref="N433" si="713">L433/K433</f>
        <v>2</v>
      </c>
      <c r="O433" s="13">
        <f t="shared" ref="O433" si="714">M433/5</f>
        <v>0</v>
      </c>
      <c r="P433" s="14"/>
      <c r="Q433" s="15">
        <f t="shared" ref="Q433" si="715">IF(K433=0,0,L433)</f>
        <v>30</v>
      </c>
      <c r="R433" s="16">
        <f t="shared" ref="R433" si="716">IF(K433=0,0,M433/1.5)</f>
        <v>0</v>
      </c>
      <c r="S433" s="15">
        <f t="shared" ref="S433" si="717">P433+Q433+R433</f>
        <v>30</v>
      </c>
      <c r="T433" s="196"/>
      <c r="U433" s="196"/>
      <c r="V433" s="196"/>
      <c r="W433" s="158">
        <v>75</v>
      </c>
      <c r="X433" s="213"/>
    </row>
    <row r="434" spans="1:31" s="48" customFormat="1">
      <c r="A434" s="7" t="s">
        <v>399</v>
      </c>
      <c r="B434" s="46" t="s">
        <v>405</v>
      </c>
      <c r="C434" s="47">
        <v>1</v>
      </c>
      <c r="D434" s="46" t="s">
        <v>28</v>
      </c>
      <c r="E434" s="91" t="s">
        <v>114</v>
      </c>
      <c r="F434" s="49">
        <v>7</v>
      </c>
      <c r="G434" s="49" t="s">
        <v>380</v>
      </c>
      <c r="H434" s="47"/>
      <c r="I434" s="47">
        <v>5</v>
      </c>
      <c r="J434" s="47">
        <v>14</v>
      </c>
      <c r="K434" s="47">
        <f>J434-I434+1</f>
        <v>10</v>
      </c>
      <c r="L434" s="47">
        <v>30</v>
      </c>
      <c r="M434" s="47"/>
      <c r="N434" s="50">
        <f t="shared" ref="N434" si="718">L434/K434</f>
        <v>3</v>
      </c>
      <c r="O434" s="51">
        <f>M434/5</f>
        <v>0</v>
      </c>
      <c r="Q434" s="52">
        <f>IF(K434=0,0,L434)</f>
        <v>30</v>
      </c>
      <c r="R434" s="90">
        <f>IF(K434=0,0,M434/1.5)</f>
        <v>0</v>
      </c>
      <c r="S434" s="52">
        <f>P434+Q434+R434</f>
        <v>30</v>
      </c>
      <c r="T434" s="195"/>
      <c r="U434" s="195"/>
      <c r="V434" s="195"/>
      <c r="W434" s="160"/>
      <c r="X434" s="86"/>
    </row>
    <row r="435" spans="1:31" s="48" customFormat="1">
      <c r="A435" s="7" t="s">
        <v>406</v>
      </c>
      <c r="B435" s="46" t="s">
        <v>407</v>
      </c>
      <c r="C435" s="47">
        <v>1</v>
      </c>
      <c r="D435" s="46" t="s">
        <v>28</v>
      </c>
      <c r="E435" s="91" t="s">
        <v>114</v>
      </c>
      <c r="F435" s="49">
        <v>7</v>
      </c>
      <c r="G435" s="49" t="s">
        <v>75</v>
      </c>
      <c r="H435" s="47"/>
      <c r="I435" s="47">
        <v>5</v>
      </c>
      <c r="J435" s="47">
        <v>19</v>
      </c>
      <c r="K435" s="47">
        <f>J435-I435+1</f>
        <v>15</v>
      </c>
      <c r="L435" s="47">
        <v>30</v>
      </c>
      <c r="M435" s="47"/>
      <c r="N435" s="50">
        <f t="shared" ref="N435" si="719">L435/K435</f>
        <v>2</v>
      </c>
      <c r="O435" s="51">
        <f>M435/5</f>
        <v>0</v>
      </c>
      <c r="Q435" s="52">
        <f>IF(K435=0,0,L435)</f>
        <v>30</v>
      </c>
      <c r="R435" s="90">
        <f>IF(K435=0,0,M435/1.5)</f>
        <v>0</v>
      </c>
      <c r="S435" s="52">
        <f>P435+Q435+R435</f>
        <v>30</v>
      </c>
      <c r="T435" s="195"/>
      <c r="U435" s="195"/>
      <c r="V435" s="195"/>
      <c r="W435" s="160">
        <v>60</v>
      </c>
      <c r="X435" s="86"/>
    </row>
    <row r="436" spans="1:31" s="48" customFormat="1">
      <c r="A436" s="7"/>
      <c r="B436" s="46"/>
      <c r="C436" s="47"/>
      <c r="D436" s="46"/>
      <c r="E436" s="91"/>
      <c r="F436" s="49"/>
      <c r="G436" s="49"/>
      <c r="H436" s="47"/>
      <c r="I436" s="47"/>
      <c r="J436" s="47"/>
      <c r="K436" s="47"/>
      <c r="L436" s="47"/>
      <c r="M436" s="47"/>
      <c r="N436" s="50"/>
      <c r="O436" s="51"/>
      <c r="Q436" s="52"/>
      <c r="R436" s="90"/>
      <c r="S436" s="52"/>
      <c r="T436" s="195"/>
      <c r="U436" s="195"/>
      <c r="V436" s="195"/>
      <c r="W436" s="160"/>
      <c r="X436" s="86"/>
    </row>
    <row r="437" spans="1:31" s="48" customFormat="1">
      <c r="A437" s="255" t="s">
        <v>505</v>
      </c>
      <c r="B437" s="256"/>
      <c r="C437" s="256"/>
      <c r="D437" s="256"/>
      <c r="E437" s="256"/>
      <c r="F437" s="256"/>
      <c r="G437" s="256"/>
      <c r="H437" s="256"/>
      <c r="I437" s="256"/>
      <c r="J437" s="256"/>
      <c r="K437" s="256"/>
      <c r="L437" s="256"/>
      <c r="M437" s="256"/>
      <c r="N437" s="256"/>
      <c r="O437" s="256"/>
      <c r="P437" s="256"/>
      <c r="Q437" s="256"/>
      <c r="R437" s="256"/>
      <c r="S437" s="256"/>
      <c r="T437" s="256"/>
      <c r="U437" s="256"/>
      <c r="V437" s="257"/>
      <c r="W437" s="261">
        <f>SUM(V445:V525)</f>
        <v>2448</v>
      </c>
      <c r="X437" s="86"/>
    </row>
    <row r="438" spans="1:31" s="48" customFormat="1">
      <c r="A438" s="258"/>
      <c r="B438" s="259"/>
      <c r="C438" s="259"/>
      <c r="D438" s="259"/>
      <c r="E438" s="259"/>
      <c r="F438" s="259"/>
      <c r="G438" s="259"/>
      <c r="H438" s="259"/>
      <c r="I438" s="259"/>
      <c r="J438" s="259"/>
      <c r="K438" s="259"/>
      <c r="L438" s="259"/>
      <c r="M438" s="259"/>
      <c r="N438" s="259"/>
      <c r="O438" s="259"/>
      <c r="P438" s="259"/>
      <c r="Q438" s="259"/>
      <c r="R438" s="259"/>
      <c r="S438" s="259"/>
      <c r="T438" s="259"/>
      <c r="U438" s="259"/>
      <c r="V438" s="260"/>
      <c r="W438" s="262"/>
      <c r="X438" s="86"/>
    </row>
    <row r="439" spans="1:31" s="204" customFormat="1" ht="25.5">
      <c r="A439" s="199" t="s">
        <v>15</v>
      </c>
      <c r="B439" s="199" t="s">
        <v>16</v>
      </c>
      <c r="C439" s="200" t="s">
        <v>149</v>
      </c>
      <c r="D439" s="199" t="s">
        <v>17</v>
      </c>
      <c r="E439" s="199" t="s">
        <v>18</v>
      </c>
      <c r="F439" s="199" t="s">
        <v>19</v>
      </c>
      <c r="G439" s="199" t="s">
        <v>20</v>
      </c>
      <c r="H439" s="200" t="s">
        <v>1</v>
      </c>
      <c r="I439" s="199" t="s">
        <v>21</v>
      </c>
      <c r="J439" s="199" t="s">
        <v>22</v>
      </c>
      <c r="K439" s="200" t="s">
        <v>2</v>
      </c>
      <c r="L439" s="199" t="s">
        <v>33</v>
      </c>
      <c r="M439" s="199" t="s">
        <v>34</v>
      </c>
      <c r="N439" s="201" t="s">
        <v>3</v>
      </c>
      <c r="O439" s="201" t="s">
        <v>4</v>
      </c>
      <c r="P439" s="200" t="s">
        <v>32</v>
      </c>
      <c r="Q439" s="199" t="s">
        <v>5</v>
      </c>
      <c r="R439" s="199" t="s">
        <v>6</v>
      </c>
      <c r="S439" s="202" t="s">
        <v>7</v>
      </c>
      <c r="T439" s="194" t="s">
        <v>416</v>
      </c>
      <c r="U439" s="194" t="s">
        <v>419</v>
      </c>
      <c r="V439" s="194" t="s">
        <v>420</v>
      </c>
      <c r="W439" s="203"/>
      <c r="X439" s="209"/>
    </row>
    <row r="440" spans="1:31" s="27" customFormat="1">
      <c r="A440" s="113" t="s">
        <v>132</v>
      </c>
      <c r="B440" s="98" t="s">
        <v>176</v>
      </c>
      <c r="C440" s="99">
        <v>2</v>
      </c>
      <c r="D440" s="98" t="s">
        <v>68</v>
      </c>
      <c r="E440" s="100" t="s">
        <v>203</v>
      </c>
      <c r="F440" s="101" t="s">
        <v>78</v>
      </c>
      <c r="G440" s="102" t="s">
        <v>36</v>
      </c>
      <c r="H440" s="99"/>
      <c r="I440" s="99"/>
      <c r="J440" s="99"/>
      <c r="K440" s="99">
        <f t="shared" ref="K440" si="720">J440-I440+1</f>
        <v>1</v>
      </c>
      <c r="L440" s="99"/>
      <c r="M440" s="99">
        <v>60</v>
      </c>
      <c r="N440" s="103"/>
      <c r="O440" s="104">
        <f t="shared" ref="O440" si="721">M440/6</f>
        <v>10</v>
      </c>
      <c r="P440" s="100"/>
      <c r="Q440" s="105">
        <f t="shared" ref="Q440" si="722">IF(K440=0,0,L440)</f>
        <v>0</v>
      </c>
      <c r="R440" s="106">
        <f t="shared" ref="R440" si="723">IF(K440=0,0,M440/1.5)</f>
        <v>40</v>
      </c>
      <c r="S440" s="105">
        <f t="shared" ref="S440" si="724">P440+Q440+R440</f>
        <v>40</v>
      </c>
      <c r="T440" s="195">
        <v>28</v>
      </c>
      <c r="U440" s="195">
        <v>1</v>
      </c>
      <c r="V440" s="195">
        <f>U440*S440</f>
        <v>40</v>
      </c>
      <c r="W440" s="158"/>
      <c r="X440" s="56"/>
    </row>
    <row r="441" spans="1:31" s="27" customFormat="1">
      <c r="A441" s="113" t="s">
        <v>132</v>
      </c>
      <c r="B441" s="98" t="s">
        <v>177</v>
      </c>
      <c r="C441" s="99">
        <v>2</v>
      </c>
      <c r="D441" s="98" t="s">
        <v>68</v>
      </c>
      <c r="E441" s="100" t="s">
        <v>203</v>
      </c>
      <c r="F441" s="101" t="s">
        <v>78</v>
      </c>
      <c r="G441" s="102" t="s">
        <v>37</v>
      </c>
      <c r="H441" s="99"/>
      <c r="I441" s="99"/>
      <c r="J441" s="99"/>
      <c r="K441" s="99">
        <f t="shared" ref="K441" si="725">J441-I441+1</f>
        <v>1</v>
      </c>
      <c r="L441" s="99"/>
      <c r="M441" s="99">
        <v>60</v>
      </c>
      <c r="N441" s="103"/>
      <c r="O441" s="104">
        <f t="shared" ref="O441" si="726">M441/6</f>
        <v>10</v>
      </c>
      <c r="P441" s="100"/>
      <c r="Q441" s="105">
        <f t="shared" ref="Q441" si="727">IF(K441=0,0,L441)</f>
        <v>0</v>
      </c>
      <c r="R441" s="106">
        <f t="shared" ref="R441" si="728">IF(K441=0,0,M441/1.5)</f>
        <v>40</v>
      </c>
      <c r="S441" s="105">
        <f t="shared" ref="S441" si="729">P441+Q441+R441</f>
        <v>40</v>
      </c>
      <c r="T441" s="195">
        <v>28</v>
      </c>
      <c r="U441" s="195">
        <v>1</v>
      </c>
      <c r="V441" s="195">
        <f>U441*S441</f>
        <v>40</v>
      </c>
      <c r="W441" s="158"/>
      <c r="X441" s="56"/>
    </row>
    <row r="442" spans="1:31" s="204" customFormat="1" ht="25.5">
      <c r="A442" s="199" t="s">
        <v>15</v>
      </c>
      <c r="B442" s="199" t="s">
        <v>16</v>
      </c>
      <c r="C442" s="200" t="s">
        <v>149</v>
      </c>
      <c r="D442" s="199" t="s">
        <v>17</v>
      </c>
      <c r="E442" s="199" t="s">
        <v>18</v>
      </c>
      <c r="F442" s="199" t="s">
        <v>19</v>
      </c>
      <c r="G442" s="199" t="s">
        <v>20</v>
      </c>
      <c r="H442" s="200" t="s">
        <v>1</v>
      </c>
      <c r="I442" s="199" t="s">
        <v>21</v>
      </c>
      <c r="J442" s="199" t="s">
        <v>22</v>
      </c>
      <c r="K442" s="200" t="s">
        <v>2</v>
      </c>
      <c r="L442" s="199" t="s">
        <v>33</v>
      </c>
      <c r="M442" s="199" t="s">
        <v>34</v>
      </c>
      <c r="N442" s="201" t="s">
        <v>3</v>
      </c>
      <c r="O442" s="201" t="s">
        <v>4</v>
      </c>
      <c r="P442" s="200" t="s">
        <v>32</v>
      </c>
      <c r="Q442" s="199" t="s">
        <v>5</v>
      </c>
      <c r="R442" s="199" t="s">
        <v>6</v>
      </c>
      <c r="S442" s="202" t="s">
        <v>7</v>
      </c>
      <c r="T442" s="194" t="s">
        <v>416</v>
      </c>
      <c r="U442" s="194" t="s">
        <v>419</v>
      </c>
      <c r="V442" s="194" t="s">
        <v>420</v>
      </c>
      <c r="W442" s="203"/>
      <c r="X442" s="209"/>
    </row>
    <row r="443" spans="1:31" s="107" customFormat="1">
      <c r="A443" s="111"/>
      <c r="B443" s="98" t="s">
        <v>171</v>
      </c>
      <c r="C443" s="99">
        <v>2</v>
      </c>
      <c r="D443" s="109" t="s">
        <v>441</v>
      </c>
      <c r="E443" s="100" t="s">
        <v>111</v>
      </c>
      <c r="F443" s="101"/>
      <c r="G443" s="102"/>
      <c r="H443" s="99"/>
      <c r="I443" s="99"/>
      <c r="J443" s="99"/>
      <c r="K443" s="99">
        <f>J443-I443+1</f>
        <v>1</v>
      </c>
      <c r="L443" s="99">
        <v>30</v>
      </c>
      <c r="M443" s="99"/>
      <c r="N443" s="103">
        <f>L443/K443</f>
        <v>30</v>
      </c>
      <c r="O443" s="104">
        <f>M443/5</f>
        <v>0</v>
      </c>
      <c r="P443" s="100"/>
      <c r="Q443" s="105">
        <f>IF(K443=0,0,L443)</f>
        <v>30</v>
      </c>
      <c r="R443" s="106">
        <f>IF(K443=0,0,M443/1.5)</f>
        <v>0</v>
      </c>
      <c r="S443" s="105">
        <f>P443+Q443+R443</f>
        <v>30</v>
      </c>
      <c r="T443" s="196">
        <v>37</v>
      </c>
      <c r="U443" s="196">
        <v>1.1000000000000001</v>
      </c>
      <c r="V443" s="196">
        <f>U443*S443</f>
        <v>33</v>
      </c>
      <c r="W443" s="158"/>
      <c r="X443" s="210"/>
    </row>
    <row r="444" spans="1:31" s="34" customFormat="1">
      <c r="A444" s="33"/>
      <c r="C444" s="25"/>
      <c r="D444" s="25"/>
      <c r="E444" s="25"/>
      <c r="F444" s="3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198"/>
      <c r="U444" s="198"/>
      <c r="V444" s="198"/>
      <c r="W444" s="215"/>
      <c r="X444" s="25"/>
      <c r="Y444" s="25"/>
      <c r="Z444" s="25"/>
      <c r="AA444" s="25"/>
      <c r="AB444" s="25"/>
      <c r="AC444" s="25"/>
      <c r="AD444" s="25"/>
      <c r="AE444" s="25"/>
    </row>
    <row r="445" spans="1:31" s="27" customFormat="1">
      <c r="A445" s="97"/>
      <c r="B445" s="98" t="s">
        <v>180</v>
      </c>
      <c r="C445" s="99">
        <v>2</v>
      </c>
      <c r="D445" s="98"/>
      <c r="E445" s="100" t="s">
        <v>123</v>
      </c>
      <c r="F445" s="101"/>
      <c r="G445" s="102"/>
      <c r="H445" s="99"/>
      <c r="I445" s="99"/>
      <c r="J445" s="99"/>
      <c r="K445" s="99">
        <f>J445-I445+1</f>
        <v>1</v>
      </c>
      <c r="L445" s="99">
        <v>45</v>
      </c>
      <c r="M445" s="99"/>
      <c r="N445" s="103"/>
      <c r="O445" s="104">
        <f>M445/6</f>
        <v>0</v>
      </c>
      <c r="P445" s="100"/>
      <c r="Q445" s="105">
        <f>IF(K445=0,0,L445)</f>
        <v>45</v>
      </c>
      <c r="R445" s="106">
        <f>IF(K445=0,0,M445/1.5)</f>
        <v>0</v>
      </c>
      <c r="S445" s="105">
        <f>P445+Q445+R445</f>
        <v>45</v>
      </c>
      <c r="T445" s="195">
        <v>56</v>
      </c>
      <c r="U445" s="195">
        <v>1.2</v>
      </c>
      <c r="V445" s="195">
        <f t="shared" ref="V445" si="730">U445*S445</f>
        <v>54</v>
      </c>
      <c r="W445" s="158"/>
      <c r="X445" s="56"/>
    </row>
    <row r="446" spans="1:31" s="27" customFormat="1">
      <c r="A446" s="7"/>
      <c r="B446" s="98" t="s">
        <v>153</v>
      </c>
      <c r="C446" s="99">
        <v>2</v>
      </c>
      <c r="D446" s="98"/>
      <c r="E446" s="100" t="s">
        <v>110</v>
      </c>
      <c r="F446" s="101">
        <v>4</v>
      </c>
      <c r="G446" s="102" t="s">
        <v>75</v>
      </c>
      <c r="H446" s="99"/>
      <c r="I446" s="99">
        <v>23</v>
      </c>
      <c r="J446" s="99">
        <v>32</v>
      </c>
      <c r="K446" s="99">
        <f t="shared" ref="K446" si="731">J446-I446+1</f>
        <v>10</v>
      </c>
      <c r="L446" s="99">
        <v>30</v>
      </c>
      <c r="M446" s="99"/>
      <c r="N446" s="103"/>
      <c r="O446" s="104">
        <f t="shared" ref="O446" si="732">M446/6</f>
        <v>0</v>
      </c>
      <c r="P446" s="100"/>
      <c r="Q446" s="105">
        <f t="shared" ref="Q446" si="733">IF(K446=0,0,L446)</f>
        <v>30</v>
      </c>
      <c r="R446" s="106">
        <f t="shared" ref="R446" si="734">IF(K446=0,0,M446/1.5)</f>
        <v>0</v>
      </c>
      <c r="S446" s="105">
        <f t="shared" ref="S446" si="735">P446+Q446+R446</f>
        <v>30</v>
      </c>
      <c r="T446" s="195">
        <v>22</v>
      </c>
      <c r="U446" s="195">
        <v>1.1000000000000001</v>
      </c>
      <c r="V446" s="195">
        <f>U446*S446</f>
        <v>33</v>
      </c>
      <c r="W446" s="158"/>
      <c r="X446" s="56"/>
    </row>
    <row r="447" spans="1:31" s="27" customFormat="1">
      <c r="A447" s="7"/>
      <c r="B447" s="98" t="s">
        <v>154</v>
      </c>
      <c r="C447" s="99">
        <v>2</v>
      </c>
      <c r="D447" s="98"/>
      <c r="E447" s="100" t="s">
        <v>110</v>
      </c>
      <c r="F447" s="101">
        <v>4</v>
      </c>
      <c r="G447" s="102" t="s">
        <v>83</v>
      </c>
      <c r="H447" s="99"/>
      <c r="I447" s="99">
        <v>23</v>
      </c>
      <c r="J447" s="99">
        <v>32</v>
      </c>
      <c r="K447" s="99">
        <f t="shared" ref="K447" si="736">J447-I447+1</f>
        <v>10</v>
      </c>
      <c r="L447" s="99">
        <v>30</v>
      </c>
      <c r="M447" s="99"/>
      <c r="N447" s="103"/>
      <c r="O447" s="104">
        <f t="shared" ref="O447" si="737">M447/6</f>
        <v>0</v>
      </c>
      <c r="P447" s="100"/>
      <c r="Q447" s="105">
        <f t="shared" ref="Q447" si="738">IF(K447=0,0,L447)</f>
        <v>30</v>
      </c>
      <c r="R447" s="106">
        <f t="shared" ref="R447" si="739">IF(K447=0,0,M447/1.5)</f>
        <v>0</v>
      </c>
      <c r="S447" s="105">
        <f t="shared" ref="S447" si="740">P447+Q447+R447</f>
        <v>30</v>
      </c>
      <c r="T447" s="195">
        <v>37</v>
      </c>
      <c r="U447" s="195">
        <v>1.1000000000000001</v>
      </c>
      <c r="V447" s="195">
        <f>U447*S447</f>
        <v>33</v>
      </c>
      <c r="W447" s="158"/>
      <c r="X447" s="56"/>
    </row>
    <row r="448" spans="1:31" s="34" customFormat="1">
      <c r="A448" s="33"/>
      <c r="C448" s="25"/>
      <c r="D448" s="25"/>
      <c r="E448" s="25"/>
      <c r="F448" s="3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198"/>
      <c r="U448" s="198"/>
      <c r="V448" s="198"/>
      <c r="W448" s="215"/>
      <c r="X448" s="25"/>
      <c r="Y448" s="25"/>
      <c r="Z448" s="25"/>
      <c r="AA448" s="25"/>
      <c r="AB448" s="25"/>
      <c r="AC448" s="25"/>
      <c r="AD448" s="25"/>
      <c r="AE448" s="25"/>
    </row>
    <row r="449" spans="1:31" s="34" customFormat="1">
      <c r="A449" s="33"/>
      <c r="C449" s="25"/>
      <c r="D449" s="25"/>
      <c r="E449" s="25"/>
      <c r="F449" s="3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198"/>
      <c r="U449" s="198"/>
      <c r="V449" s="198"/>
      <c r="W449" s="215"/>
      <c r="X449" s="25"/>
      <c r="Y449" s="25"/>
      <c r="Z449" s="25"/>
      <c r="AA449" s="25"/>
      <c r="AB449" s="25"/>
      <c r="AC449" s="25"/>
      <c r="AD449" s="25"/>
      <c r="AE449" s="25"/>
    </row>
    <row r="450" spans="1:31" s="27" customFormat="1">
      <c r="A450" s="7"/>
      <c r="B450" s="193" t="s">
        <v>454</v>
      </c>
      <c r="C450" s="19">
        <v>2</v>
      </c>
      <c r="D450" s="98"/>
      <c r="E450" s="1" t="s">
        <v>450</v>
      </c>
      <c r="F450" s="2"/>
      <c r="G450" s="2"/>
      <c r="H450" s="19"/>
      <c r="I450" s="19"/>
      <c r="J450" s="19"/>
      <c r="K450" s="19">
        <v>1</v>
      </c>
      <c r="L450" s="19"/>
      <c r="M450" s="19">
        <v>60</v>
      </c>
      <c r="N450" s="20">
        <v>30</v>
      </c>
      <c r="O450" s="223">
        <v>0</v>
      </c>
      <c r="P450" s="1"/>
      <c r="Q450" s="105">
        <f t="shared" ref="Q450:Q461" si="741">IF(K450=0,0,L450)</f>
        <v>0</v>
      </c>
      <c r="R450" s="106">
        <f t="shared" ref="R450:R461" si="742">IF(K450=0,0,M450/1.5)</f>
        <v>40</v>
      </c>
      <c r="S450" s="21">
        <f t="shared" ref="S450:S461" si="743">P450+Q450+R450</f>
        <v>40</v>
      </c>
      <c r="T450" s="195">
        <v>31</v>
      </c>
      <c r="U450" s="195">
        <v>1.1000000000000001</v>
      </c>
      <c r="V450" s="195">
        <f t="shared" ref="V450:V461" si="744">U450*S450</f>
        <v>44</v>
      </c>
      <c r="W450" s="158"/>
      <c r="X450" s="56"/>
    </row>
    <row r="451" spans="1:31" s="27" customFormat="1">
      <c r="A451" s="7"/>
      <c r="B451" s="193" t="s">
        <v>455</v>
      </c>
      <c r="C451" s="19">
        <v>2</v>
      </c>
      <c r="D451" s="98"/>
      <c r="E451" s="1" t="s">
        <v>450</v>
      </c>
      <c r="F451" s="2"/>
      <c r="G451" s="2"/>
      <c r="H451" s="19"/>
      <c r="I451" s="19"/>
      <c r="J451" s="19"/>
      <c r="K451" s="19">
        <v>1</v>
      </c>
      <c r="L451" s="19"/>
      <c r="M451" s="19">
        <v>60</v>
      </c>
      <c r="N451" s="20">
        <v>30</v>
      </c>
      <c r="O451" s="223">
        <v>0</v>
      </c>
      <c r="P451" s="1"/>
      <c r="Q451" s="105">
        <f t="shared" si="741"/>
        <v>0</v>
      </c>
      <c r="R451" s="106">
        <f t="shared" si="742"/>
        <v>40</v>
      </c>
      <c r="S451" s="21">
        <f t="shared" si="743"/>
        <v>40</v>
      </c>
      <c r="T451" s="195">
        <v>31</v>
      </c>
      <c r="U451" s="195">
        <v>1.1000000000000001</v>
      </c>
      <c r="V451" s="195">
        <f t="shared" si="744"/>
        <v>44</v>
      </c>
      <c r="W451" s="158"/>
      <c r="X451" s="56"/>
    </row>
    <row r="452" spans="1:31" s="27" customFormat="1">
      <c r="A452" s="7"/>
      <c r="B452" s="193" t="s">
        <v>456</v>
      </c>
      <c r="C452" s="19">
        <v>2</v>
      </c>
      <c r="D452" s="98"/>
      <c r="E452" s="1" t="s">
        <v>450</v>
      </c>
      <c r="F452" s="2"/>
      <c r="G452" s="2"/>
      <c r="H452" s="19"/>
      <c r="I452" s="19"/>
      <c r="J452" s="19"/>
      <c r="K452" s="19">
        <v>1</v>
      </c>
      <c r="L452" s="19"/>
      <c r="M452" s="19">
        <v>60</v>
      </c>
      <c r="N452" s="20">
        <v>30</v>
      </c>
      <c r="O452" s="223">
        <v>0</v>
      </c>
      <c r="P452" s="1"/>
      <c r="Q452" s="105">
        <f t="shared" si="741"/>
        <v>0</v>
      </c>
      <c r="R452" s="106">
        <f t="shared" si="742"/>
        <v>40</v>
      </c>
      <c r="S452" s="21">
        <f t="shared" si="743"/>
        <v>40</v>
      </c>
      <c r="T452" s="195">
        <v>31</v>
      </c>
      <c r="U452" s="195">
        <v>1.1000000000000001</v>
      </c>
      <c r="V452" s="195">
        <f t="shared" si="744"/>
        <v>44</v>
      </c>
      <c r="W452" s="158"/>
      <c r="X452" s="56"/>
    </row>
    <row r="453" spans="1:31" s="27" customFormat="1">
      <c r="A453" s="7"/>
      <c r="B453" s="193" t="s">
        <v>457</v>
      </c>
      <c r="C453" s="19">
        <v>2</v>
      </c>
      <c r="D453" s="98"/>
      <c r="E453" s="1" t="s">
        <v>450</v>
      </c>
      <c r="F453" s="2"/>
      <c r="G453" s="2"/>
      <c r="H453" s="19"/>
      <c r="I453" s="19"/>
      <c r="J453" s="19"/>
      <c r="K453" s="19">
        <v>1</v>
      </c>
      <c r="L453" s="19"/>
      <c r="M453" s="19">
        <v>60</v>
      </c>
      <c r="N453" s="20">
        <v>30</v>
      </c>
      <c r="O453" s="223">
        <v>0</v>
      </c>
      <c r="P453" s="1"/>
      <c r="Q453" s="105">
        <f t="shared" si="741"/>
        <v>0</v>
      </c>
      <c r="R453" s="106">
        <f t="shared" si="742"/>
        <v>40</v>
      </c>
      <c r="S453" s="21">
        <f t="shared" si="743"/>
        <v>40</v>
      </c>
      <c r="T453" s="195">
        <v>31</v>
      </c>
      <c r="U453" s="195">
        <v>1.1000000000000001</v>
      </c>
      <c r="V453" s="195">
        <f t="shared" si="744"/>
        <v>44</v>
      </c>
      <c r="W453" s="158"/>
      <c r="X453" s="56"/>
    </row>
    <row r="454" spans="1:31" s="27" customFormat="1">
      <c r="A454" s="7"/>
      <c r="B454" s="193" t="s">
        <v>458</v>
      </c>
      <c r="C454" s="19">
        <v>2</v>
      </c>
      <c r="D454" s="193"/>
      <c r="E454" s="1" t="s">
        <v>450</v>
      </c>
      <c r="F454" s="2"/>
      <c r="G454" s="2"/>
      <c r="H454" s="19"/>
      <c r="I454" s="19"/>
      <c r="J454" s="19"/>
      <c r="K454" s="19">
        <f t="shared" ref="K454:K455" si="745">J454-I454+1</f>
        <v>1</v>
      </c>
      <c r="L454" s="19"/>
      <c r="M454" s="19">
        <v>60</v>
      </c>
      <c r="N454" s="20">
        <f t="shared" ref="N454:N455" si="746">L454/K454</f>
        <v>0</v>
      </c>
      <c r="O454" s="223">
        <f>M454/5</f>
        <v>12</v>
      </c>
      <c r="P454" s="1"/>
      <c r="Q454" s="105">
        <f t="shared" si="741"/>
        <v>0</v>
      </c>
      <c r="R454" s="106">
        <f t="shared" si="742"/>
        <v>40</v>
      </c>
      <c r="S454" s="21">
        <f t="shared" si="743"/>
        <v>40</v>
      </c>
      <c r="T454" s="195">
        <v>31</v>
      </c>
      <c r="U454" s="195">
        <v>1.1000000000000001</v>
      </c>
      <c r="V454" s="195">
        <f t="shared" si="744"/>
        <v>44</v>
      </c>
      <c r="W454" s="158"/>
      <c r="X454" s="56"/>
    </row>
    <row r="455" spans="1:31" s="27" customFormat="1">
      <c r="A455" s="7"/>
      <c r="B455" s="193" t="s">
        <v>459</v>
      </c>
      <c r="C455" s="19">
        <v>2</v>
      </c>
      <c r="D455" s="193"/>
      <c r="E455" s="1" t="s">
        <v>450</v>
      </c>
      <c r="F455" s="2"/>
      <c r="G455" s="2"/>
      <c r="H455" s="19"/>
      <c r="I455" s="19"/>
      <c r="J455" s="19"/>
      <c r="K455" s="19">
        <f t="shared" si="745"/>
        <v>1</v>
      </c>
      <c r="L455" s="19"/>
      <c r="M455" s="19">
        <v>60</v>
      </c>
      <c r="N455" s="20">
        <f t="shared" si="746"/>
        <v>0</v>
      </c>
      <c r="O455" s="223">
        <f>M455/5</f>
        <v>12</v>
      </c>
      <c r="P455" s="1"/>
      <c r="Q455" s="105">
        <f t="shared" si="741"/>
        <v>0</v>
      </c>
      <c r="R455" s="106">
        <f t="shared" si="742"/>
        <v>40</v>
      </c>
      <c r="S455" s="21">
        <f t="shared" si="743"/>
        <v>40</v>
      </c>
      <c r="T455" s="195">
        <v>31</v>
      </c>
      <c r="U455" s="195">
        <v>1.1000000000000001</v>
      </c>
      <c r="V455" s="195">
        <f t="shared" si="744"/>
        <v>44</v>
      </c>
      <c r="W455" s="158"/>
      <c r="X455" s="56"/>
    </row>
    <row r="456" spans="1:31" s="27" customFormat="1">
      <c r="A456" s="7"/>
      <c r="B456" s="193" t="s">
        <v>460</v>
      </c>
      <c r="C456" s="19">
        <v>2</v>
      </c>
      <c r="D456" s="193"/>
      <c r="E456" s="1" t="s">
        <v>450</v>
      </c>
      <c r="F456" s="2"/>
      <c r="G456" s="2"/>
      <c r="H456" s="19"/>
      <c r="I456" s="19"/>
      <c r="J456" s="19"/>
      <c r="K456" s="19">
        <v>1</v>
      </c>
      <c r="L456" s="19"/>
      <c r="M456" s="19">
        <v>60</v>
      </c>
      <c r="N456" s="20">
        <v>30</v>
      </c>
      <c r="O456" s="223">
        <v>0</v>
      </c>
      <c r="P456" s="1"/>
      <c r="Q456" s="105">
        <f t="shared" si="741"/>
        <v>0</v>
      </c>
      <c r="R456" s="106">
        <f t="shared" si="742"/>
        <v>40</v>
      </c>
      <c r="S456" s="21">
        <f t="shared" si="743"/>
        <v>40</v>
      </c>
      <c r="T456" s="195">
        <v>31</v>
      </c>
      <c r="U456" s="195">
        <v>1.1000000000000001</v>
      </c>
      <c r="V456" s="195">
        <f t="shared" si="744"/>
        <v>44</v>
      </c>
      <c r="W456" s="158"/>
      <c r="X456" s="56"/>
    </row>
    <row r="457" spans="1:31" s="27" customFormat="1">
      <c r="A457" s="7"/>
      <c r="B457" s="193" t="s">
        <v>461</v>
      </c>
      <c r="C457" s="19">
        <v>2</v>
      </c>
      <c r="D457" s="193"/>
      <c r="E457" s="1" t="s">
        <v>450</v>
      </c>
      <c r="F457" s="2"/>
      <c r="G457" s="2"/>
      <c r="H457" s="19"/>
      <c r="I457" s="19"/>
      <c r="J457" s="19"/>
      <c r="K457" s="19">
        <v>1</v>
      </c>
      <c r="L457" s="19"/>
      <c r="M457" s="19">
        <v>60</v>
      </c>
      <c r="N457" s="20">
        <v>30</v>
      </c>
      <c r="O457" s="223">
        <v>0</v>
      </c>
      <c r="P457" s="1"/>
      <c r="Q457" s="105">
        <f t="shared" si="741"/>
        <v>0</v>
      </c>
      <c r="R457" s="106">
        <f t="shared" si="742"/>
        <v>40</v>
      </c>
      <c r="S457" s="21">
        <f t="shared" si="743"/>
        <v>40</v>
      </c>
      <c r="T457" s="195">
        <v>31</v>
      </c>
      <c r="U457" s="195">
        <v>1.1000000000000001</v>
      </c>
      <c r="V457" s="195">
        <f t="shared" si="744"/>
        <v>44</v>
      </c>
      <c r="W457" s="158"/>
      <c r="X457" s="56"/>
    </row>
    <row r="458" spans="1:31" s="27" customFormat="1">
      <c r="A458" s="7"/>
      <c r="B458" s="193" t="s">
        <v>462</v>
      </c>
      <c r="C458" s="19">
        <v>2</v>
      </c>
      <c r="D458" s="98"/>
      <c r="E458" s="1" t="s">
        <v>450</v>
      </c>
      <c r="F458" s="2"/>
      <c r="G458" s="2"/>
      <c r="H458" s="19"/>
      <c r="I458" s="19"/>
      <c r="J458" s="19"/>
      <c r="K458" s="19">
        <v>1</v>
      </c>
      <c r="L458" s="19"/>
      <c r="M458" s="19">
        <v>60</v>
      </c>
      <c r="N458" s="20">
        <v>30</v>
      </c>
      <c r="O458" s="223">
        <v>0</v>
      </c>
      <c r="P458" s="1"/>
      <c r="Q458" s="105">
        <f t="shared" si="741"/>
        <v>0</v>
      </c>
      <c r="R458" s="106">
        <f t="shared" si="742"/>
        <v>40</v>
      </c>
      <c r="S458" s="21">
        <f t="shared" si="743"/>
        <v>40</v>
      </c>
      <c r="T458" s="195">
        <v>30</v>
      </c>
      <c r="U458" s="195">
        <v>1</v>
      </c>
      <c r="V458" s="195">
        <f t="shared" si="744"/>
        <v>40</v>
      </c>
      <c r="W458" s="158"/>
      <c r="X458" s="56"/>
    </row>
    <row r="459" spans="1:31" s="27" customFormat="1">
      <c r="A459" s="7"/>
      <c r="B459" s="193" t="s">
        <v>463</v>
      </c>
      <c r="C459" s="19">
        <v>2</v>
      </c>
      <c r="D459" s="98"/>
      <c r="E459" s="1" t="s">
        <v>450</v>
      </c>
      <c r="F459" s="2"/>
      <c r="G459" s="2"/>
      <c r="H459" s="19"/>
      <c r="I459" s="19"/>
      <c r="J459" s="19"/>
      <c r="K459" s="19">
        <v>1</v>
      </c>
      <c r="L459" s="19"/>
      <c r="M459" s="19">
        <v>60</v>
      </c>
      <c r="N459" s="20">
        <v>30</v>
      </c>
      <c r="O459" s="223">
        <v>0</v>
      </c>
      <c r="P459" s="1"/>
      <c r="Q459" s="105">
        <f t="shared" si="741"/>
        <v>0</v>
      </c>
      <c r="R459" s="106">
        <f t="shared" si="742"/>
        <v>40</v>
      </c>
      <c r="S459" s="21">
        <f t="shared" si="743"/>
        <v>40</v>
      </c>
      <c r="T459" s="195">
        <v>30</v>
      </c>
      <c r="U459" s="195">
        <v>1</v>
      </c>
      <c r="V459" s="195">
        <f t="shared" si="744"/>
        <v>40</v>
      </c>
      <c r="W459" s="158"/>
      <c r="X459" s="56"/>
    </row>
    <row r="460" spans="1:31" s="27" customFormat="1">
      <c r="A460" s="7"/>
      <c r="B460" s="193" t="s">
        <v>464</v>
      </c>
      <c r="C460" s="19">
        <v>2</v>
      </c>
      <c r="D460" s="98"/>
      <c r="E460" s="1" t="s">
        <v>450</v>
      </c>
      <c r="F460" s="2"/>
      <c r="G460" s="2"/>
      <c r="H460" s="19"/>
      <c r="I460" s="19"/>
      <c r="J460" s="19"/>
      <c r="K460" s="19">
        <v>1</v>
      </c>
      <c r="L460" s="19"/>
      <c r="M460" s="19">
        <v>60</v>
      </c>
      <c r="N460" s="20">
        <v>30</v>
      </c>
      <c r="O460" s="223">
        <v>0</v>
      </c>
      <c r="P460" s="1"/>
      <c r="Q460" s="105">
        <f t="shared" si="741"/>
        <v>0</v>
      </c>
      <c r="R460" s="106">
        <f t="shared" si="742"/>
        <v>40</v>
      </c>
      <c r="S460" s="21">
        <f t="shared" si="743"/>
        <v>40</v>
      </c>
      <c r="T460" s="195">
        <v>31</v>
      </c>
      <c r="U460" s="195">
        <v>1.1000000000000001</v>
      </c>
      <c r="V460" s="195">
        <f t="shared" si="744"/>
        <v>44</v>
      </c>
      <c r="W460" s="158"/>
      <c r="X460" s="56"/>
    </row>
    <row r="461" spans="1:31" s="27" customFormat="1">
      <c r="A461" s="7"/>
      <c r="B461" s="193" t="s">
        <v>465</v>
      </c>
      <c r="C461" s="19">
        <v>2</v>
      </c>
      <c r="D461" s="98"/>
      <c r="E461" s="1" t="s">
        <v>450</v>
      </c>
      <c r="F461" s="2"/>
      <c r="G461" s="2"/>
      <c r="H461" s="19"/>
      <c r="I461" s="19"/>
      <c r="J461" s="19"/>
      <c r="K461" s="19">
        <v>1</v>
      </c>
      <c r="L461" s="19"/>
      <c r="M461" s="19">
        <v>60</v>
      </c>
      <c r="N461" s="20">
        <v>30</v>
      </c>
      <c r="O461" s="223">
        <v>0</v>
      </c>
      <c r="P461" s="1"/>
      <c r="Q461" s="105">
        <f t="shared" si="741"/>
        <v>0</v>
      </c>
      <c r="R461" s="106">
        <f t="shared" si="742"/>
        <v>40</v>
      </c>
      <c r="S461" s="21">
        <f t="shared" si="743"/>
        <v>40</v>
      </c>
      <c r="T461" s="195">
        <v>31</v>
      </c>
      <c r="U461" s="195">
        <v>1.1000000000000001</v>
      </c>
      <c r="V461" s="195">
        <f t="shared" si="744"/>
        <v>44</v>
      </c>
      <c r="W461" s="158"/>
      <c r="X461" s="56"/>
    </row>
    <row r="462" spans="1:31" s="34" customFormat="1">
      <c r="A462" s="33"/>
      <c r="C462" s="25"/>
      <c r="D462" s="25"/>
      <c r="E462" s="25"/>
      <c r="F462" s="3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198"/>
      <c r="U462" s="198"/>
      <c r="V462" s="198"/>
      <c r="W462" s="215"/>
      <c r="X462" s="25"/>
      <c r="Y462" s="25"/>
      <c r="Z462" s="25"/>
      <c r="AA462" s="25"/>
      <c r="AB462" s="25"/>
      <c r="AC462" s="25"/>
      <c r="AD462" s="25"/>
      <c r="AE462" s="25"/>
    </row>
    <row r="463" spans="1:31" s="27" customFormat="1">
      <c r="A463" s="7"/>
      <c r="B463" s="193" t="s">
        <v>320</v>
      </c>
      <c r="C463" s="19">
        <v>2</v>
      </c>
      <c r="D463" s="98"/>
      <c r="E463" s="1" t="s">
        <v>443</v>
      </c>
      <c r="F463" s="2"/>
      <c r="G463" s="2"/>
      <c r="H463" s="19"/>
      <c r="I463" s="19"/>
      <c r="J463" s="19"/>
      <c r="K463" s="19">
        <f t="shared" ref="K463" si="747">J463-I463+1</f>
        <v>1</v>
      </c>
      <c r="L463" s="19">
        <v>30</v>
      </c>
      <c r="M463" s="19"/>
      <c r="N463" s="20">
        <f t="shared" ref="N463" si="748">L463/K463</f>
        <v>30</v>
      </c>
      <c r="O463" s="223">
        <f t="shared" ref="O463:O469" si="749">M463/5</f>
        <v>0</v>
      </c>
      <c r="P463" s="1"/>
      <c r="Q463" s="21">
        <f t="shared" ref="Q463" si="750">IF(K463=0,0,L463)</f>
        <v>30</v>
      </c>
      <c r="R463" s="22">
        <f t="shared" ref="R463" si="751">IF(K463=0,0,M463/1.5)</f>
        <v>0</v>
      </c>
      <c r="S463" s="21">
        <f t="shared" ref="S463" si="752">P463+Q463+R463</f>
        <v>30</v>
      </c>
      <c r="T463" s="195">
        <v>61</v>
      </c>
      <c r="U463" s="195">
        <v>1.3</v>
      </c>
      <c r="V463" s="195">
        <f t="shared" ref="V463" si="753">U463*S463</f>
        <v>39</v>
      </c>
      <c r="W463" s="158"/>
      <c r="X463" s="56"/>
    </row>
    <row r="464" spans="1:31" s="27" customFormat="1">
      <c r="A464" s="7"/>
      <c r="B464" s="193" t="s">
        <v>321</v>
      </c>
      <c r="C464" s="19">
        <v>2</v>
      </c>
      <c r="D464" s="98"/>
      <c r="E464" s="1" t="s">
        <v>443</v>
      </c>
      <c r="F464" s="2"/>
      <c r="G464" s="2"/>
      <c r="H464" s="19"/>
      <c r="I464" s="19"/>
      <c r="J464" s="19"/>
      <c r="K464" s="19">
        <f t="shared" ref="K464:K469" si="754">J464-I464+1</f>
        <v>1</v>
      </c>
      <c r="L464" s="19">
        <v>30</v>
      </c>
      <c r="M464" s="19"/>
      <c r="N464" s="20">
        <f t="shared" ref="N464:N469" si="755">L464/K464</f>
        <v>30</v>
      </c>
      <c r="O464" s="223">
        <f t="shared" si="749"/>
        <v>0</v>
      </c>
      <c r="P464" s="1"/>
      <c r="Q464" s="21">
        <f t="shared" ref="Q464:Q469" si="756">IF(K464=0,0,L464)</f>
        <v>30</v>
      </c>
      <c r="R464" s="22">
        <f t="shared" ref="R464:R469" si="757">IF(K464=0,0,M464/1.5)</f>
        <v>0</v>
      </c>
      <c r="S464" s="21">
        <f t="shared" ref="S464:S469" si="758">P464+Q464+R464</f>
        <v>30</v>
      </c>
      <c r="T464" s="195">
        <v>61</v>
      </c>
      <c r="U464" s="195">
        <v>1.3</v>
      </c>
      <c r="V464" s="195">
        <f t="shared" ref="V464:V469" si="759">U464*S464</f>
        <v>39</v>
      </c>
      <c r="W464" s="158"/>
      <c r="X464" s="56"/>
    </row>
    <row r="465" spans="1:31" s="27" customFormat="1">
      <c r="A465" s="7"/>
      <c r="B465" s="193" t="s">
        <v>322</v>
      </c>
      <c r="C465" s="19">
        <v>2</v>
      </c>
      <c r="D465" s="98"/>
      <c r="E465" s="1" t="s">
        <v>443</v>
      </c>
      <c r="F465" s="2"/>
      <c r="G465" s="2"/>
      <c r="H465" s="19"/>
      <c r="I465" s="19"/>
      <c r="J465" s="19"/>
      <c r="K465" s="19">
        <f t="shared" si="754"/>
        <v>1</v>
      </c>
      <c r="L465" s="19">
        <v>30</v>
      </c>
      <c r="M465" s="19"/>
      <c r="N465" s="20">
        <f t="shared" si="755"/>
        <v>30</v>
      </c>
      <c r="O465" s="223">
        <f t="shared" si="749"/>
        <v>0</v>
      </c>
      <c r="P465" s="1"/>
      <c r="Q465" s="21">
        <f t="shared" si="756"/>
        <v>30</v>
      </c>
      <c r="R465" s="22">
        <f t="shared" si="757"/>
        <v>0</v>
      </c>
      <c r="S465" s="21">
        <f t="shared" si="758"/>
        <v>30</v>
      </c>
      <c r="T465" s="195">
        <v>60</v>
      </c>
      <c r="U465" s="195">
        <v>1.2</v>
      </c>
      <c r="V465" s="195">
        <f t="shared" si="759"/>
        <v>36</v>
      </c>
      <c r="W465" s="158"/>
      <c r="X465" s="56"/>
    </row>
    <row r="466" spans="1:31" s="27" customFormat="1">
      <c r="A466" s="7"/>
      <c r="B466" s="193" t="s">
        <v>323</v>
      </c>
      <c r="C466" s="19">
        <v>2</v>
      </c>
      <c r="D466" s="98"/>
      <c r="E466" s="1" t="s">
        <v>443</v>
      </c>
      <c r="F466" s="2"/>
      <c r="G466" s="2"/>
      <c r="H466" s="19"/>
      <c r="I466" s="19"/>
      <c r="J466" s="19"/>
      <c r="K466" s="19">
        <f t="shared" si="754"/>
        <v>1</v>
      </c>
      <c r="L466" s="19">
        <v>30</v>
      </c>
      <c r="M466" s="19"/>
      <c r="N466" s="20">
        <f t="shared" si="755"/>
        <v>30</v>
      </c>
      <c r="O466" s="223">
        <f t="shared" si="749"/>
        <v>0</v>
      </c>
      <c r="P466" s="1"/>
      <c r="Q466" s="21">
        <f t="shared" si="756"/>
        <v>30</v>
      </c>
      <c r="R466" s="22">
        <f t="shared" si="757"/>
        <v>0</v>
      </c>
      <c r="S466" s="21">
        <f t="shared" si="758"/>
        <v>30</v>
      </c>
      <c r="T466" s="195">
        <v>60</v>
      </c>
      <c r="U466" s="195">
        <v>1.2</v>
      </c>
      <c r="V466" s="195">
        <f t="shared" si="759"/>
        <v>36</v>
      </c>
      <c r="W466" s="158"/>
      <c r="X466" s="56"/>
    </row>
    <row r="467" spans="1:31" s="27" customFormat="1">
      <c r="A467" s="7"/>
      <c r="B467" s="193" t="s">
        <v>324</v>
      </c>
      <c r="C467" s="19">
        <v>2</v>
      </c>
      <c r="D467" s="98"/>
      <c r="E467" s="1" t="s">
        <v>443</v>
      </c>
      <c r="F467" s="2"/>
      <c r="G467" s="2"/>
      <c r="H467" s="19"/>
      <c r="I467" s="19"/>
      <c r="J467" s="19"/>
      <c r="K467" s="19">
        <f t="shared" si="754"/>
        <v>1</v>
      </c>
      <c r="L467" s="19">
        <v>30</v>
      </c>
      <c r="M467" s="19"/>
      <c r="N467" s="20">
        <f t="shared" si="755"/>
        <v>30</v>
      </c>
      <c r="O467" s="223">
        <f t="shared" si="749"/>
        <v>0</v>
      </c>
      <c r="P467" s="1"/>
      <c r="Q467" s="21">
        <f t="shared" si="756"/>
        <v>30</v>
      </c>
      <c r="R467" s="22">
        <f t="shared" si="757"/>
        <v>0</v>
      </c>
      <c r="S467" s="21">
        <f t="shared" si="758"/>
        <v>30</v>
      </c>
      <c r="T467" s="195">
        <v>59</v>
      </c>
      <c r="U467" s="195">
        <v>1.2</v>
      </c>
      <c r="V467" s="195">
        <f t="shared" si="759"/>
        <v>36</v>
      </c>
      <c r="W467" s="158"/>
      <c r="X467" s="56"/>
    </row>
    <row r="468" spans="1:31" s="27" customFormat="1">
      <c r="A468" s="7"/>
      <c r="B468" s="193" t="s">
        <v>325</v>
      </c>
      <c r="C468" s="19">
        <v>2</v>
      </c>
      <c r="D468" s="98"/>
      <c r="E468" s="1" t="s">
        <v>443</v>
      </c>
      <c r="F468" s="2"/>
      <c r="G468" s="2"/>
      <c r="H468" s="19"/>
      <c r="I468" s="19"/>
      <c r="J468" s="19"/>
      <c r="K468" s="19">
        <f t="shared" si="754"/>
        <v>1</v>
      </c>
      <c r="L468" s="19">
        <v>30</v>
      </c>
      <c r="M468" s="19"/>
      <c r="N468" s="20">
        <f t="shared" si="755"/>
        <v>30</v>
      </c>
      <c r="O468" s="223">
        <f t="shared" si="749"/>
        <v>0</v>
      </c>
      <c r="P468" s="1"/>
      <c r="Q468" s="21">
        <f t="shared" si="756"/>
        <v>30</v>
      </c>
      <c r="R468" s="22">
        <f t="shared" si="757"/>
        <v>0</v>
      </c>
      <c r="S468" s="21">
        <f t="shared" si="758"/>
        <v>30</v>
      </c>
      <c r="T468" s="195">
        <v>60</v>
      </c>
      <c r="U468" s="195">
        <v>1.2</v>
      </c>
      <c r="V468" s="195">
        <f t="shared" si="759"/>
        <v>36</v>
      </c>
      <c r="W468" s="158"/>
      <c r="X468" s="56"/>
    </row>
    <row r="469" spans="1:31" s="27" customFormat="1">
      <c r="A469" s="7"/>
      <c r="B469" s="193" t="s">
        <v>326</v>
      </c>
      <c r="C469" s="19">
        <v>2</v>
      </c>
      <c r="D469" s="98"/>
      <c r="E469" s="1" t="s">
        <v>443</v>
      </c>
      <c r="F469" s="2"/>
      <c r="G469" s="2"/>
      <c r="H469" s="19"/>
      <c r="I469" s="19"/>
      <c r="J469" s="19"/>
      <c r="K469" s="19">
        <f t="shared" si="754"/>
        <v>1</v>
      </c>
      <c r="L469" s="19">
        <v>30</v>
      </c>
      <c r="M469" s="19"/>
      <c r="N469" s="20">
        <f t="shared" si="755"/>
        <v>30</v>
      </c>
      <c r="O469" s="223">
        <f t="shared" si="749"/>
        <v>0</v>
      </c>
      <c r="P469" s="1"/>
      <c r="Q469" s="21">
        <f t="shared" si="756"/>
        <v>30</v>
      </c>
      <c r="R469" s="22">
        <f t="shared" si="757"/>
        <v>0</v>
      </c>
      <c r="S469" s="21">
        <f t="shared" si="758"/>
        <v>30</v>
      </c>
      <c r="T469" s="195">
        <v>60</v>
      </c>
      <c r="U469" s="195">
        <v>1.2</v>
      </c>
      <c r="V469" s="195">
        <f t="shared" si="759"/>
        <v>36</v>
      </c>
      <c r="W469" s="158"/>
      <c r="X469" s="56"/>
    </row>
    <row r="470" spans="1:31" s="34" customFormat="1">
      <c r="A470" s="33"/>
      <c r="C470" s="25"/>
      <c r="D470" s="25"/>
      <c r="E470" s="25"/>
      <c r="F470" s="3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198"/>
      <c r="U470" s="198"/>
      <c r="V470" s="198"/>
      <c r="W470" s="215"/>
      <c r="X470" s="25"/>
      <c r="Y470" s="25"/>
      <c r="Z470" s="25"/>
      <c r="AA470" s="25"/>
      <c r="AB470" s="25"/>
      <c r="AC470" s="25"/>
      <c r="AD470" s="25"/>
      <c r="AE470" s="25"/>
    </row>
    <row r="471" spans="1:31" s="27" customFormat="1">
      <c r="A471" s="113"/>
      <c r="B471" s="98" t="s">
        <v>195</v>
      </c>
      <c r="C471" s="99">
        <v>2</v>
      </c>
      <c r="D471" s="98"/>
      <c r="E471" s="100" t="s">
        <v>258</v>
      </c>
      <c r="F471" s="101"/>
      <c r="G471" s="102"/>
      <c r="H471" s="99"/>
      <c r="I471" s="99"/>
      <c r="J471" s="99"/>
      <c r="K471" s="99">
        <f t="shared" ref="K471" si="760">J471-I471+1</f>
        <v>1</v>
      </c>
      <c r="L471" s="99"/>
      <c r="M471" s="99">
        <v>60</v>
      </c>
      <c r="N471" s="103"/>
      <c r="O471" s="104">
        <f t="shared" ref="O471" si="761">M471/6</f>
        <v>10</v>
      </c>
      <c r="P471" s="100"/>
      <c r="Q471" s="105">
        <f t="shared" ref="Q471" si="762">IF(K471=0,0,L471)</f>
        <v>0</v>
      </c>
      <c r="R471" s="106">
        <f t="shared" ref="R471" si="763">IF(K471=0,0,M471/1.5)</f>
        <v>40</v>
      </c>
      <c r="S471" s="105">
        <f t="shared" ref="S471" si="764">P471+Q471+R471</f>
        <v>40</v>
      </c>
      <c r="T471" s="195">
        <v>29</v>
      </c>
      <c r="U471" s="195">
        <v>1</v>
      </c>
      <c r="V471" s="195">
        <f>U471*S471</f>
        <v>40</v>
      </c>
      <c r="W471" s="158"/>
      <c r="X471" s="56"/>
    </row>
    <row r="472" spans="1:31" s="27" customFormat="1">
      <c r="A472" s="97"/>
      <c r="B472" s="98" t="s">
        <v>198</v>
      </c>
      <c r="C472" s="99">
        <v>2</v>
      </c>
      <c r="D472" s="98"/>
      <c r="E472" s="100" t="s">
        <v>258</v>
      </c>
      <c r="F472" s="101"/>
      <c r="G472" s="102"/>
      <c r="H472" s="99"/>
      <c r="I472" s="99"/>
      <c r="J472" s="99"/>
      <c r="K472" s="99">
        <f t="shared" ref="K472" si="765">J472-I472+1</f>
        <v>1</v>
      </c>
      <c r="L472" s="99"/>
      <c r="M472" s="99">
        <v>60</v>
      </c>
      <c r="N472" s="103"/>
      <c r="O472" s="104">
        <f t="shared" ref="O472" si="766">M472/6</f>
        <v>10</v>
      </c>
      <c r="P472" s="100"/>
      <c r="Q472" s="105">
        <f t="shared" ref="Q472" si="767">IF(K472=0,0,L472)</f>
        <v>0</v>
      </c>
      <c r="R472" s="106">
        <f t="shared" ref="R472" si="768">IF(K472=0,0,M472/1.5)</f>
        <v>40</v>
      </c>
      <c r="S472" s="105">
        <f t="shared" ref="S472" si="769">P472+Q472+R472</f>
        <v>40</v>
      </c>
      <c r="T472" s="195">
        <v>29</v>
      </c>
      <c r="U472" s="195">
        <v>1</v>
      </c>
      <c r="V472" s="195">
        <f t="shared" ref="V472" si="770">U472*S472</f>
        <v>40</v>
      </c>
      <c r="W472" s="158"/>
      <c r="X472" s="56"/>
    </row>
    <row r="473" spans="1:31" s="27" customFormat="1">
      <c r="A473" s="97"/>
      <c r="B473" s="98" t="s">
        <v>199</v>
      </c>
      <c r="C473" s="99">
        <v>2</v>
      </c>
      <c r="D473" s="98"/>
      <c r="E473" s="100" t="s">
        <v>258</v>
      </c>
      <c r="F473" s="101"/>
      <c r="G473" s="102"/>
      <c r="H473" s="99"/>
      <c r="I473" s="99"/>
      <c r="J473" s="99"/>
      <c r="K473" s="99">
        <f t="shared" ref="K473" si="771">J473-I473+1</f>
        <v>1</v>
      </c>
      <c r="L473" s="99"/>
      <c r="M473" s="99">
        <v>60</v>
      </c>
      <c r="N473" s="103"/>
      <c r="O473" s="104">
        <f t="shared" ref="O473" si="772">M473/6</f>
        <v>10</v>
      </c>
      <c r="P473" s="100"/>
      <c r="Q473" s="105">
        <f t="shared" ref="Q473" si="773">IF(K473=0,0,L473)</f>
        <v>0</v>
      </c>
      <c r="R473" s="106">
        <f t="shared" ref="R473" si="774">IF(K473=0,0,M473/1.5)</f>
        <v>40</v>
      </c>
      <c r="S473" s="105">
        <f t="shared" ref="S473" si="775">P473+Q473+R473</f>
        <v>40</v>
      </c>
      <c r="T473" s="195">
        <v>29</v>
      </c>
      <c r="U473" s="195">
        <v>1</v>
      </c>
      <c r="V473" s="195">
        <f t="shared" ref="V473" si="776">U473*S473</f>
        <v>40</v>
      </c>
      <c r="W473" s="158"/>
      <c r="X473" s="56"/>
    </row>
    <row r="474" spans="1:31" s="34" customFormat="1">
      <c r="A474" s="33"/>
      <c r="C474" s="25"/>
      <c r="D474" s="25"/>
      <c r="E474" s="25"/>
      <c r="F474" s="3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198"/>
      <c r="U474" s="198"/>
      <c r="V474" s="198"/>
      <c r="W474" s="215"/>
      <c r="X474" s="25"/>
      <c r="Y474" s="25"/>
      <c r="Z474" s="25"/>
      <c r="AA474" s="25"/>
      <c r="AB474" s="25"/>
      <c r="AC474" s="25"/>
      <c r="AD474" s="25"/>
      <c r="AE474" s="25"/>
    </row>
    <row r="475" spans="1:31" s="27" customFormat="1">
      <c r="A475" s="97"/>
      <c r="B475" s="98" t="s">
        <v>183</v>
      </c>
      <c r="C475" s="99">
        <v>2</v>
      </c>
      <c r="D475" s="98"/>
      <c r="E475" s="100" t="s">
        <v>113</v>
      </c>
      <c r="F475" s="101"/>
      <c r="G475" s="102"/>
      <c r="H475" s="99"/>
      <c r="I475" s="99"/>
      <c r="J475" s="99"/>
      <c r="K475" s="99">
        <f t="shared" ref="K475" si="777">J475-I475+1</f>
        <v>1</v>
      </c>
      <c r="L475" s="99">
        <v>45</v>
      </c>
      <c r="M475" s="99"/>
      <c r="N475" s="103"/>
      <c r="O475" s="104">
        <f>M475/6</f>
        <v>0</v>
      </c>
      <c r="P475" s="100"/>
      <c r="Q475" s="105">
        <f>IF(K475=0,0,L475)</f>
        <v>45</v>
      </c>
      <c r="R475" s="106">
        <f t="shared" ref="R475" si="778">IF(K475=0,0,M475/1.5)</f>
        <v>0</v>
      </c>
      <c r="S475" s="105">
        <f t="shared" ref="S475" si="779">P475+Q475+R475</f>
        <v>45</v>
      </c>
      <c r="T475" s="195">
        <v>61</v>
      </c>
      <c r="U475" s="195">
        <v>1.2</v>
      </c>
      <c r="V475" s="195">
        <f>U475*S475</f>
        <v>54</v>
      </c>
      <c r="W475" s="158"/>
      <c r="X475" s="56"/>
    </row>
    <row r="476" spans="1:31" s="27" customFormat="1">
      <c r="A476" s="97"/>
      <c r="B476" s="98" t="s">
        <v>184</v>
      </c>
      <c r="C476" s="99">
        <v>2</v>
      </c>
      <c r="D476" s="98"/>
      <c r="E476" s="100" t="s">
        <v>113</v>
      </c>
      <c r="F476" s="101"/>
      <c r="G476" s="102"/>
      <c r="H476" s="99"/>
      <c r="I476" s="99"/>
      <c r="J476" s="99"/>
      <c r="K476" s="99">
        <f t="shared" ref="K476" si="780">J476-I476+1</f>
        <v>1</v>
      </c>
      <c r="L476" s="99">
        <v>45</v>
      </c>
      <c r="M476" s="99"/>
      <c r="N476" s="103"/>
      <c r="O476" s="104">
        <f>M476/6</f>
        <v>0</v>
      </c>
      <c r="P476" s="100"/>
      <c r="Q476" s="105">
        <f>IF(K476=0,0,L476)</f>
        <v>45</v>
      </c>
      <c r="R476" s="106">
        <f t="shared" ref="R476" si="781">IF(K476=0,0,M476/1.5)</f>
        <v>0</v>
      </c>
      <c r="S476" s="105">
        <f t="shared" ref="S476" si="782">P476+Q476+R476</f>
        <v>45</v>
      </c>
      <c r="T476" s="195">
        <v>60</v>
      </c>
      <c r="U476" s="195">
        <v>1.2</v>
      </c>
      <c r="V476" s="195">
        <f>U476*S476</f>
        <v>54</v>
      </c>
      <c r="W476" s="158"/>
      <c r="X476" s="56"/>
    </row>
    <row r="478" spans="1:31" s="107" customFormat="1">
      <c r="A478" s="111"/>
      <c r="B478" s="98" t="s">
        <v>477</v>
      </c>
      <c r="C478" s="99">
        <v>2</v>
      </c>
      <c r="D478" s="109"/>
      <c r="E478" s="100" t="s">
        <v>440</v>
      </c>
      <c r="F478" s="101"/>
      <c r="G478" s="102"/>
      <c r="H478" s="99"/>
      <c r="I478" s="99"/>
      <c r="J478" s="99"/>
      <c r="K478" s="99">
        <f t="shared" ref="K478:K487" si="783">J478-I478+1</f>
        <v>1</v>
      </c>
      <c r="L478" s="99"/>
      <c r="M478" s="99">
        <v>60</v>
      </c>
      <c r="N478" s="103">
        <f t="shared" ref="N478:N487" si="784">L478/K478</f>
        <v>0</v>
      </c>
      <c r="O478" s="104">
        <f t="shared" ref="O478:O487" si="785">M478/5</f>
        <v>12</v>
      </c>
      <c r="P478" s="100"/>
      <c r="Q478" s="105">
        <f t="shared" ref="Q478:Q487" si="786">IF(K478=0,0,L478)</f>
        <v>0</v>
      </c>
      <c r="R478" s="106">
        <f t="shared" ref="R478:R487" si="787">IF(K478=0,0,M478/1.5)</f>
        <v>40</v>
      </c>
      <c r="S478" s="105">
        <f t="shared" ref="S478:S487" si="788">P478+Q478+R478</f>
        <v>40</v>
      </c>
      <c r="T478" s="196">
        <v>18</v>
      </c>
      <c r="U478" s="196">
        <v>1</v>
      </c>
      <c r="V478" s="196">
        <f t="shared" ref="V478:V487" si="789">U478*S478</f>
        <v>40</v>
      </c>
      <c r="W478" s="158"/>
      <c r="X478" s="210"/>
    </row>
    <row r="479" spans="1:31" s="107" customFormat="1">
      <c r="A479" s="111"/>
      <c r="B479" s="98" t="s">
        <v>478</v>
      </c>
      <c r="C479" s="99">
        <v>2</v>
      </c>
      <c r="D479" s="109"/>
      <c r="E479" s="100" t="s">
        <v>440</v>
      </c>
      <c r="F479" s="101"/>
      <c r="G479" s="102"/>
      <c r="H479" s="99"/>
      <c r="I479" s="99"/>
      <c r="J479" s="99"/>
      <c r="K479" s="99">
        <f t="shared" si="783"/>
        <v>1</v>
      </c>
      <c r="L479" s="99"/>
      <c r="M479" s="99">
        <v>60</v>
      </c>
      <c r="N479" s="103">
        <f t="shared" si="784"/>
        <v>0</v>
      </c>
      <c r="O479" s="104">
        <f t="shared" si="785"/>
        <v>12</v>
      </c>
      <c r="P479" s="100"/>
      <c r="Q479" s="105">
        <f t="shared" si="786"/>
        <v>0</v>
      </c>
      <c r="R479" s="106">
        <f t="shared" si="787"/>
        <v>40</v>
      </c>
      <c r="S479" s="105">
        <f t="shared" si="788"/>
        <v>40</v>
      </c>
      <c r="T479" s="196">
        <v>19</v>
      </c>
      <c r="U479" s="196">
        <v>1</v>
      </c>
      <c r="V479" s="196">
        <f t="shared" si="789"/>
        <v>40</v>
      </c>
      <c r="W479" s="158"/>
      <c r="X479" s="210"/>
    </row>
    <row r="480" spans="1:31" s="107" customFormat="1">
      <c r="A480" s="111"/>
      <c r="B480" s="98" t="s">
        <v>475</v>
      </c>
      <c r="C480" s="99">
        <v>2</v>
      </c>
      <c r="D480" s="109"/>
      <c r="E480" s="100" t="s">
        <v>440</v>
      </c>
      <c r="F480" s="101"/>
      <c r="G480" s="102"/>
      <c r="H480" s="99"/>
      <c r="I480" s="99"/>
      <c r="J480" s="99"/>
      <c r="K480" s="99">
        <f t="shared" si="783"/>
        <v>1</v>
      </c>
      <c r="L480" s="99"/>
      <c r="M480" s="99">
        <v>30</v>
      </c>
      <c r="N480" s="103">
        <f t="shared" si="784"/>
        <v>0</v>
      </c>
      <c r="O480" s="104">
        <f t="shared" si="785"/>
        <v>6</v>
      </c>
      <c r="P480" s="100"/>
      <c r="Q480" s="105">
        <f t="shared" si="786"/>
        <v>0</v>
      </c>
      <c r="R480" s="106">
        <f t="shared" si="787"/>
        <v>20</v>
      </c>
      <c r="S480" s="105">
        <f t="shared" si="788"/>
        <v>20</v>
      </c>
      <c r="T480" s="196">
        <v>28</v>
      </c>
      <c r="U480" s="196">
        <v>1</v>
      </c>
      <c r="V480" s="196">
        <f t="shared" si="789"/>
        <v>20</v>
      </c>
      <c r="W480" s="158"/>
      <c r="X480" s="210"/>
    </row>
    <row r="481" spans="1:24" s="107" customFormat="1">
      <c r="A481" s="111"/>
      <c r="B481" s="98" t="s">
        <v>476</v>
      </c>
      <c r="C481" s="99">
        <v>2</v>
      </c>
      <c r="D481" s="109"/>
      <c r="E481" s="100" t="s">
        <v>440</v>
      </c>
      <c r="F481" s="101"/>
      <c r="G481" s="102"/>
      <c r="H481" s="99"/>
      <c r="I481" s="99"/>
      <c r="J481" s="99"/>
      <c r="K481" s="99">
        <f t="shared" si="783"/>
        <v>1</v>
      </c>
      <c r="L481" s="99"/>
      <c r="M481" s="99">
        <v>30</v>
      </c>
      <c r="N481" s="103">
        <f t="shared" si="784"/>
        <v>0</v>
      </c>
      <c r="O481" s="104">
        <f t="shared" si="785"/>
        <v>6</v>
      </c>
      <c r="P481" s="100"/>
      <c r="Q481" s="105">
        <f t="shared" si="786"/>
        <v>0</v>
      </c>
      <c r="R481" s="106">
        <f t="shared" si="787"/>
        <v>20</v>
      </c>
      <c r="S481" s="105">
        <f t="shared" si="788"/>
        <v>20</v>
      </c>
      <c r="T481" s="196">
        <v>28</v>
      </c>
      <c r="U481" s="196">
        <v>1</v>
      </c>
      <c r="V481" s="196">
        <f t="shared" si="789"/>
        <v>20</v>
      </c>
      <c r="W481" s="158"/>
      <c r="X481" s="210"/>
    </row>
    <row r="482" spans="1:24" s="107" customFormat="1">
      <c r="A482" s="111"/>
      <c r="B482" s="98" t="s">
        <v>479</v>
      </c>
      <c r="C482" s="99">
        <v>2</v>
      </c>
      <c r="D482" s="109"/>
      <c r="E482" s="100" t="s">
        <v>440</v>
      </c>
      <c r="F482" s="101"/>
      <c r="G482" s="102"/>
      <c r="H482" s="99"/>
      <c r="I482" s="99"/>
      <c r="J482" s="99"/>
      <c r="K482" s="99">
        <f t="shared" si="783"/>
        <v>1</v>
      </c>
      <c r="L482" s="99"/>
      <c r="M482" s="99">
        <v>30</v>
      </c>
      <c r="N482" s="103">
        <f t="shared" si="784"/>
        <v>0</v>
      </c>
      <c r="O482" s="104">
        <f t="shared" si="785"/>
        <v>6</v>
      </c>
      <c r="P482" s="100"/>
      <c r="Q482" s="105">
        <f t="shared" si="786"/>
        <v>0</v>
      </c>
      <c r="R482" s="106">
        <f t="shared" si="787"/>
        <v>20</v>
      </c>
      <c r="S482" s="105">
        <f t="shared" si="788"/>
        <v>20</v>
      </c>
      <c r="T482" s="196">
        <v>28</v>
      </c>
      <c r="U482" s="196">
        <v>1</v>
      </c>
      <c r="V482" s="196">
        <f t="shared" si="789"/>
        <v>20</v>
      </c>
      <c r="W482" s="158"/>
      <c r="X482" s="210"/>
    </row>
    <row r="483" spans="1:24" s="107" customFormat="1">
      <c r="A483" s="111"/>
      <c r="B483" s="98" t="s">
        <v>480</v>
      </c>
      <c r="C483" s="99">
        <v>2</v>
      </c>
      <c r="D483" s="109"/>
      <c r="E483" s="100" t="s">
        <v>440</v>
      </c>
      <c r="F483" s="101"/>
      <c r="G483" s="102"/>
      <c r="H483" s="99"/>
      <c r="I483" s="99"/>
      <c r="J483" s="99"/>
      <c r="K483" s="99">
        <f t="shared" si="783"/>
        <v>1</v>
      </c>
      <c r="L483" s="99"/>
      <c r="M483" s="99">
        <v>30</v>
      </c>
      <c r="N483" s="103">
        <f t="shared" si="784"/>
        <v>0</v>
      </c>
      <c r="O483" s="104">
        <f t="shared" si="785"/>
        <v>6</v>
      </c>
      <c r="P483" s="100"/>
      <c r="Q483" s="105">
        <f t="shared" si="786"/>
        <v>0</v>
      </c>
      <c r="R483" s="106">
        <f t="shared" si="787"/>
        <v>20</v>
      </c>
      <c r="S483" s="105">
        <f t="shared" si="788"/>
        <v>20</v>
      </c>
      <c r="T483" s="196">
        <v>28</v>
      </c>
      <c r="U483" s="196">
        <v>1</v>
      </c>
      <c r="V483" s="196">
        <f t="shared" si="789"/>
        <v>20</v>
      </c>
      <c r="W483" s="158"/>
      <c r="X483" s="210"/>
    </row>
    <row r="484" spans="1:24" s="107" customFormat="1">
      <c r="A484" s="111"/>
      <c r="B484" s="98" t="s">
        <v>481</v>
      </c>
      <c r="C484" s="99">
        <v>2</v>
      </c>
      <c r="D484" s="109"/>
      <c r="E484" s="100" t="s">
        <v>440</v>
      </c>
      <c r="F484" s="101"/>
      <c r="G484" s="102"/>
      <c r="H484" s="99"/>
      <c r="I484" s="99"/>
      <c r="J484" s="99"/>
      <c r="K484" s="99">
        <f t="shared" si="783"/>
        <v>1</v>
      </c>
      <c r="L484" s="99"/>
      <c r="M484" s="99">
        <v>30</v>
      </c>
      <c r="N484" s="103">
        <f t="shared" si="784"/>
        <v>0</v>
      </c>
      <c r="O484" s="104">
        <f t="shared" si="785"/>
        <v>6</v>
      </c>
      <c r="P484" s="100"/>
      <c r="Q484" s="105">
        <f t="shared" si="786"/>
        <v>0</v>
      </c>
      <c r="R484" s="106">
        <f t="shared" si="787"/>
        <v>20</v>
      </c>
      <c r="S484" s="105">
        <f t="shared" si="788"/>
        <v>20</v>
      </c>
      <c r="T484" s="196">
        <v>29</v>
      </c>
      <c r="U484" s="196">
        <v>1</v>
      </c>
      <c r="V484" s="196">
        <f t="shared" si="789"/>
        <v>20</v>
      </c>
      <c r="W484" s="158"/>
      <c r="X484" s="210"/>
    </row>
    <row r="485" spans="1:24" s="107" customFormat="1">
      <c r="A485" s="111"/>
      <c r="B485" s="98" t="s">
        <v>482</v>
      </c>
      <c r="C485" s="99">
        <v>2</v>
      </c>
      <c r="D485" s="109"/>
      <c r="E485" s="100" t="s">
        <v>440</v>
      </c>
      <c r="F485" s="101"/>
      <c r="G485" s="102"/>
      <c r="H485" s="99"/>
      <c r="I485" s="99"/>
      <c r="J485" s="99"/>
      <c r="K485" s="99">
        <f t="shared" si="783"/>
        <v>1</v>
      </c>
      <c r="L485" s="99"/>
      <c r="M485" s="99">
        <v>30</v>
      </c>
      <c r="N485" s="103">
        <f t="shared" si="784"/>
        <v>0</v>
      </c>
      <c r="O485" s="104">
        <f t="shared" si="785"/>
        <v>6</v>
      </c>
      <c r="P485" s="100"/>
      <c r="Q485" s="105">
        <f t="shared" si="786"/>
        <v>0</v>
      </c>
      <c r="R485" s="106">
        <f t="shared" si="787"/>
        <v>20</v>
      </c>
      <c r="S485" s="105">
        <f t="shared" si="788"/>
        <v>20</v>
      </c>
      <c r="T485" s="196">
        <v>30</v>
      </c>
      <c r="U485" s="196">
        <v>1</v>
      </c>
      <c r="V485" s="196">
        <f t="shared" si="789"/>
        <v>20</v>
      </c>
      <c r="W485" s="158"/>
      <c r="X485" s="210"/>
    </row>
    <row r="486" spans="1:24" s="107" customFormat="1">
      <c r="A486" s="111"/>
      <c r="B486" s="98" t="s">
        <v>483</v>
      </c>
      <c r="C486" s="99">
        <v>2</v>
      </c>
      <c r="D486" s="109"/>
      <c r="E486" s="100" t="s">
        <v>440</v>
      </c>
      <c r="F486" s="101"/>
      <c r="G486" s="102"/>
      <c r="H486" s="99"/>
      <c r="I486" s="99"/>
      <c r="J486" s="99"/>
      <c r="K486" s="99">
        <f t="shared" si="783"/>
        <v>1</v>
      </c>
      <c r="L486" s="99"/>
      <c r="M486" s="99">
        <v>30</v>
      </c>
      <c r="N486" s="103">
        <f t="shared" si="784"/>
        <v>0</v>
      </c>
      <c r="O486" s="104">
        <f t="shared" si="785"/>
        <v>6</v>
      </c>
      <c r="P486" s="100"/>
      <c r="Q486" s="105">
        <f t="shared" si="786"/>
        <v>0</v>
      </c>
      <c r="R486" s="106">
        <f t="shared" si="787"/>
        <v>20</v>
      </c>
      <c r="S486" s="105">
        <f t="shared" si="788"/>
        <v>20</v>
      </c>
      <c r="T486" s="196">
        <v>21</v>
      </c>
      <c r="U486" s="196">
        <v>1</v>
      </c>
      <c r="V486" s="196">
        <f t="shared" si="789"/>
        <v>20</v>
      </c>
      <c r="W486" s="158"/>
      <c r="X486" s="210"/>
    </row>
    <row r="487" spans="1:24" s="107" customFormat="1">
      <c r="A487" s="111"/>
      <c r="B487" s="98" t="s">
        <v>484</v>
      </c>
      <c r="C487" s="99">
        <v>2</v>
      </c>
      <c r="D487" s="109"/>
      <c r="E487" s="100" t="s">
        <v>440</v>
      </c>
      <c r="F487" s="101"/>
      <c r="G487" s="102"/>
      <c r="H487" s="99"/>
      <c r="I487" s="99"/>
      <c r="J487" s="99"/>
      <c r="K487" s="99">
        <f t="shared" si="783"/>
        <v>1</v>
      </c>
      <c r="L487" s="99"/>
      <c r="M487" s="99">
        <v>30</v>
      </c>
      <c r="N487" s="103">
        <f t="shared" si="784"/>
        <v>0</v>
      </c>
      <c r="O487" s="104">
        <f t="shared" si="785"/>
        <v>6</v>
      </c>
      <c r="P487" s="100"/>
      <c r="Q487" s="105">
        <f t="shared" si="786"/>
        <v>0</v>
      </c>
      <c r="R487" s="106">
        <f t="shared" si="787"/>
        <v>20</v>
      </c>
      <c r="S487" s="105">
        <f t="shared" si="788"/>
        <v>20</v>
      </c>
      <c r="T487" s="196">
        <v>21</v>
      </c>
      <c r="U487" s="196">
        <v>1</v>
      </c>
      <c r="V487" s="196">
        <f t="shared" si="789"/>
        <v>20</v>
      </c>
      <c r="W487" s="158"/>
      <c r="X487" s="210"/>
    </row>
    <row r="489" spans="1:24" s="107" customFormat="1">
      <c r="A489" s="111"/>
      <c r="B489" s="98" t="s">
        <v>486</v>
      </c>
      <c r="C489" s="99">
        <v>2</v>
      </c>
      <c r="D489" s="109"/>
      <c r="E489" s="100" t="s">
        <v>138</v>
      </c>
      <c r="F489" s="101"/>
      <c r="G489" s="102"/>
      <c r="H489" s="99"/>
      <c r="I489" s="99"/>
      <c r="J489" s="99"/>
      <c r="K489" s="99">
        <f t="shared" ref="K489" si="790">J489-I489+1</f>
        <v>1</v>
      </c>
      <c r="L489" s="99">
        <v>75</v>
      </c>
      <c r="M489" s="99"/>
      <c r="N489" s="103">
        <f t="shared" ref="N489" si="791">L489/K489</f>
        <v>75</v>
      </c>
      <c r="O489" s="104">
        <f t="shared" ref="O489" si="792">M489/5</f>
        <v>0</v>
      </c>
      <c r="P489" s="100"/>
      <c r="Q489" s="105">
        <f t="shared" ref="Q489" si="793">IF(K489=0,0,L489)</f>
        <v>75</v>
      </c>
      <c r="R489" s="106">
        <f t="shared" ref="R489" si="794">IF(K489=0,0,M489/1.5)</f>
        <v>0</v>
      </c>
      <c r="S489" s="105">
        <f t="shared" ref="S489" si="795">P489+Q489+R489</f>
        <v>75</v>
      </c>
      <c r="T489" s="196">
        <v>63</v>
      </c>
      <c r="U489" s="196">
        <v>1.2</v>
      </c>
      <c r="V489" s="196">
        <f t="shared" ref="V489" si="796">U489*S489</f>
        <v>90</v>
      </c>
      <c r="W489" s="158"/>
      <c r="X489" s="210"/>
    </row>
    <row r="490" spans="1:24" s="107" customFormat="1">
      <c r="A490" s="111"/>
      <c r="B490" s="98" t="s">
        <v>486</v>
      </c>
      <c r="C490" s="99">
        <v>2</v>
      </c>
      <c r="D490" s="109"/>
      <c r="E490" s="100" t="s">
        <v>487</v>
      </c>
      <c r="F490" s="101"/>
      <c r="G490" s="102"/>
      <c r="H490" s="99"/>
      <c r="I490" s="99"/>
      <c r="J490" s="99"/>
      <c r="K490" s="99">
        <f t="shared" ref="K490" si="797">J490-I490+1</f>
        <v>1</v>
      </c>
      <c r="L490" s="99">
        <v>30</v>
      </c>
      <c r="M490" s="99"/>
      <c r="N490" s="103">
        <f t="shared" ref="N490" si="798">L490/K490</f>
        <v>30</v>
      </c>
      <c r="O490" s="104">
        <f t="shared" ref="O490" si="799">M490/5</f>
        <v>0</v>
      </c>
      <c r="P490" s="100"/>
      <c r="Q490" s="105">
        <f t="shared" ref="Q490" si="800">IF(K490=0,0,L490)</f>
        <v>30</v>
      </c>
      <c r="R490" s="106">
        <f t="shared" ref="R490" si="801">IF(K490=0,0,M490/1.5)</f>
        <v>0</v>
      </c>
      <c r="S490" s="105">
        <f t="shared" ref="S490" si="802">P490+Q490+R490</f>
        <v>30</v>
      </c>
      <c r="T490" s="196">
        <v>63</v>
      </c>
      <c r="U490" s="196">
        <v>1.2</v>
      </c>
      <c r="V490" s="196">
        <f t="shared" ref="V490" si="803">U490*S490</f>
        <v>36</v>
      </c>
      <c r="W490" s="158"/>
      <c r="X490" s="210"/>
    </row>
    <row r="491" spans="1:24" s="107" customFormat="1">
      <c r="A491" s="111"/>
      <c r="B491" s="98" t="s">
        <v>486</v>
      </c>
      <c r="C491" s="99">
        <v>2</v>
      </c>
      <c r="D491" s="109"/>
      <c r="E491" s="100" t="s">
        <v>488</v>
      </c>
      <c r="F491" s="101"/>
      <c r="G491" s="102"/>
      <c r="H491" s="99"/>
      <c r="I491" s="99"/>
      <c r="J491" s="99"/>
      <c r="K491" s="99">
        <f t="shared" ref="K491" si="804">J491-I491+1</f>
        <v>1</v>
      </c>
      <c r="L491" s="99"/>
      <c r="M491" s="99">
        <v>45</v>
      </c>
      <c r="N491" s="103">
        <f t="shared" ref="N491" si="805">L491/K491</f>
        <v>0</v>
      </c>
      <c r="O491" s="104">
        <f t="shared" ref="O491" si="806">M491/5</f>
        <v>9</v>
      </c>
      <c r="P491" s="100"/>
      <c r="Q491" s="105">
        <f t="shared" ref="Q491" si="807">IF(K491=0,0,L491)</f>
        <v>0</v>
      </c>
      <c r="R491" s="106">
        <f t="shared" ref="R491" si="808">IF(K491=0,0,M491/1.5)</f>
        <v>30</v>
      </c>
      <c r="S491" s="105">
        <f t="shared" ref="S491" si="809">P491+Q491+R491</f>
        <v>30</v>
      </c>
      <c r="T491" s="196">
        <v>63</v>
      </c>
      <c r="U491" s="196">
        <v>1.2</v>
      </c>
      <c r="V491" s="196">
        <f t="shared" ref="V491" si="810">U491*S491</f>
        <v>36</v>
      </c>
      <c r="W491" s="158"/>
      <c r="X491" s="210"/>
    </row>
    <row r="492" spans="1:24" s="107" customFormat="1">
      <c r="A492" s="111"/>
      <c r="B492" s="98" t="s">
        <v>486</v>
      </c>
      <c r="C492" s="99">
        <v>2</v>
      </c>
      <c r="D492" s="109"/>
      <c r="E492" s="100" t="s">
        <v>9</v>
      </c>
      <c r="F492" s="101"/>
      <c r="G492" s="102"/>
      <c r="H492" s="99"/>
      <c r="I492" s="99"/>
      <c r="J492" s="99"/>
      <c r="K492" s="99">
        <f t="shared" ref="K492" si="811">J492-I492+1</f>
        <v>1</v>
      </c>
      <c r="L492" s="99">
        <v>30</v>
      </c>
      <c r="M492" s="99"/>
      <c r="N492" s="103">
        <f t="shared" ref="N492" si="812">L492/K492</f>
        <v>30</v>
      </c>
      <c r="O492" s="104">
        <f t="shared" ref="O492" si="813">M492/5</f>
        <v>0</v>
      </c>
      <c r="P492" s="100"/>
      <c r="Q492" s="105">
        <f t="shared" ref="Q492" si="814">IF(K492=0,0,L492)</f>
        <v>30</v>
      </c>
      <c r="R492" s="106">
        <f t="shared" ref="R492" si="815">IF(K492=0,0,M492/1.5)</f>
        <v>0</v>
      </c>
      <c r="S492" s="105">
        <f t="shared" ref="S492" si="816">P492+Q492+R492</f>
        <v>30</v>
      </c>
      <c r="T492" s="196">
        <v>63</v>
      </c>
      <c r="U492" s="196">
        <v>1.2</v>
      </c>
      <c r="V492" s="196">
        <f t="shared" ref="V492" si="817">U492*S492</f>
        <v>36</v>
      </c>
      <c r="W492" s="158"/>
      <c r="X492" s="210"/>
    </row>
    <row r="494" spans="1:24" s="107" customFormat="1">
      <c r="A494" s="111"/>
      <c r="B494" s="98" t="s">
        <v>489</v>
      </c>
      <c r="C494" s="99">
        <v>2</v>
      </c>
      <c r="D494" s="109"/>
      <c r="E494" s="100" t="s">
        <v>490</v>
      </c>
      <c r="F494" s="101"/>
      <c r="G494" s="102"/>
      <c r="H494" s="99"/>
      <c r="I494" s="99"/>
      <c r="J494" s="99"/>
      <c r="K494" s="99">
        <f t="shared" ref="K494" si="818">J494-I494+1</f>
        <v>1</v>
      </c>
      <c r="L494" s="99"/>
      <c r="M494" s="99">
        <v>60</v>
      </c>
      <c r="N494" s="103">
        <f t="shared" ref="N494" si="819">L494/K494</f>
        <v>0</v>
      </c>
      <c r="O494" s="104">
        <f t="shared" ref="O494" si="820">M494/5</f>
        <v>12</v>
      </c>
      <c r="P494" s="100"/>
      <c r="Q494" s="105">
        <f t="shared" ref="Q494" si="821">IF(K494=0,0,L494)</f>
        <v>0</v>
      </c>
      <c r="R494" s="106">
        <f t="shared" ref="R494" si="822">IF(K494=0,0,M494/1.5)</f>
        <v>40</v>
      </c>
      <c r="S494" s="105">
        <f t="shared" ref="S494" si="823">P494+Q494+R494</f>
        <v>40</v>
      </c>
      <c r="T494" s="196">
        <v>58</v>
      </c>
      <c r="U494" s="196">
        <v>1.2</v>
      </c>
      <c r="V494" s="196">
        <f t="shared" ref="V494" si="824">U494*S494</f>
        <v>48</v>
      </c>
      <c r="W494" s="158"/>
      <c r="X494" s="210"/>
    </row>
    <row r="495" spans="1:24" s="107" customFormat="1">
      <c r="A495" s="111"/>
      <c r="B495" s="98" t="s">
        <v>489</v>
      </c>
      <c r="C495" s="99">
        <v>2</v>
      </c>
      <c r="D495" s="109"/>
      <c r="E495" s="100" t="s">
        <v>491</v>
      </c>
      <c r="F495" s="101"/>
      <c r="G495" s="102"/>
      <c r="H495" s="99"/>
      <c r="I495" s="99"/>
      <c r="J495" s="99"/>
      <c r="K495" s="99">
        <f t="shared" ref="K495" si="825">J495-I495+1</f>
        <v>1</v>
      </c>
      <c r="L495" s="99"/>
      <c r="M495" s="99">
        <v>30</v>
      </c>
      <c r="N495" s="103">
        <f t="shared" ref="N495" si="826">L495/K495</f>
        <v>0</v>
      </c>
      <c r="O495" s="104">
        <f t="shared" ref="O495" si="827">M495/5</f>
        <v>6</v>
      </c>
      <c r="P495" s="100"/>
      <c r="Q495" s="105">
        <f t="shared" ref="Q495" si="828">IF(K495=0,0,L495)</f>
        <v>0</v>
      </c>
      <c r="R495" s="106">
        <f t="shared" ref="R495" si="829">IF(K495=0,0,M495/1.5)</f>
        <v>20</v>
      </c>
      <c r="S495" s="105">
        <f t="shared" ref="S495" si="830">P495+Q495+R495</f>
        <v>20</v>
      </c>
      <c r="T495" s="196">
        <v>58</v>
      </c>
      <c r="U495" s="196">
        <v>1.2</v>
      </c>
      <c r="V495" s="196">
        <f t="shared" ref="V495" si="831">U495*S495</f>
        <v>24</v>
      </c>
      <c r="W495" s="158"/>
      <c r="X495" s="210"/>
    </row>
    <row r="496" spans="1:24" s="107" customFormat="1">
      <c r="A496" s="111"/>
      <c r="B496" s="98" t="s">
        <v>489</v>
      </c>
      <c r="C496" s="99">
        <v>2</v>
      </c>
      <c r="D496" s="109"/>
      <c r="E496" s="100" t="s">
        <v>23</v>
      </c>
      <c r="F496" s="101"/>
      <c r="G496" s="102"/>
      <c r="H496" s="99"/>
      <c r="I496" s="99"/>
      <c r="J496" s="99"/>
      <c r="K496" s="99">
        <f t="shared" ref="K496" si="832">J496-I496+1</f>
        <v>1</v>
      </c>
      <c r="L496" s="99">
        <v>30</v>
      </c>
      <c r="M496" s="99"/>
      <c r="N496" s="103">
        <f t="shared" ref="N496" si="833">L496/K496</f>
        <v>30</v>
      </c>
      <c r="O496" s="104">
        <f t="shared" ref="O496" si="834">M496/5</f>
        <v>0</v>
      </c>
      <c r="P496" s="100"/>
      <c r="Q496" s="105">
        <f t="shared" ref="Q496" si="835">IF(K496=0,0,L496)</f>
        <v>30</v>
      </c>
      <c r="R496" s="106">
        <f t="shared" ref="R496" si="836">IF(K496=0,0,M496/1.5)</f>
        <v>0</v>
      </c>
      <c r="S496" s="105">
        <f t="shared" ref="S496" si="837">P496+Q496+R496</f>
        <v>30</v>
      </c>
      <c r="T496" s="196">
        <v>58</v>
      </c>
      <c r="U496" s="196">
        <v>1.2</v>
      </c>
      <c r="V496" s="196">
        <f t="shared" ref="V496" si="838">U496*S496</f>
        <v>36</v>
      </c>
      <c r="W496" s="158"/>
      <c r="X496" s="210"/>
    </row>
    <row r="497" spans="1:24" s="107" customFormat="1">
      <c r="A497" s="111"/>
      <c r="B497" s="98" t="s">
        <v>489</v>
      </c>
      <c r="C497" s="99">
        <v>2</v>
      </c>
      <c r="D497" s="109"/>
      <c r="E497" s="100" t="s">
        <v>93</v>
      </c>
      <c r="F497" s="101"/>
      <c r="G497" s="102"/>
      <c r="H497" s="99"/>
      <c r="I497" s="99"/>
      <c r="J497" s="99"/>
      <c r="K497" s="99">
        <f t="shared" ref="K497" si="839">J497-I497+1</f>
        <v>1</v>
      </c>
      <c r="L497" s="99">
        <v>30</v>
      </c>
      <c r="M497" s="99"/>
      <c r="N497" s="103">
        <f t="shared" ref="N497" si="840">L497/K497</f>
        <v>30</v>
      </c>
      <c r="O497" s="104">
        <f t="shared" ref="O497" si="841">M497/5</f>
        <v>0</v>
      </c>
      <c r="P497" s="100"/>
      <c r="Q497" s="105">
        <f t="shared" ref="Q497" si="842">IF(K497=0,0,L497)</f>
        <v>30</v>
      </c>
      <c r="R497" s="106">
        <f t="shared" ref="R497" si="843">IF(K497=0,0,M497/1.5)</f>
        <v>0</v>
      </c>
      <c r="S497" s="105">
        <f t="shared" ref="S497" si="844">P497+Q497+R497</f>
        <v>30</v>
      </c>
      <c r="T497" s="196">
        <v>58</v>
      </c>
      <c r="U497" s="196">
        <v>1.2</v>
      </c>
      <c r="V497" s="196">
        <f t="shared" ref="V497" si="845">U497*S497</f>
        <v>36</v>
      </c>
      <c r="W497" s="158"/>
      <c r="X497" s="210"/>
    </row>
    <row r="499" spans="1:24" s="107" customFormat="1">
      <c r="A499" s="111"/>
      <c r="B499" s="98" t="s">
        <v>492</v>
      </c>
      <c r="C499" s="99">
        <v>2</v>
      </c>
      <c r="D499" s="109"/>
      <c r="E499" s="100" t="s">
        <v>490</v>
      </c>
      <c r="F499" s="101"/>
      <c r="G499" s="102"/>
      <c r="H499" s="99"/>
      <c r="I499" s="99"/>
      <c r="J499" s="99"/>
      <c r="K499" s="99">
        <f t="shared" ref="K499:K502" si="846">J499-I499+1</f>
        <v>1</v>
      </c>
      <c r="L499" s="99"/>
      <c r="M499" s="99">
        <v>60</v>
      </c>
      <c r="N499" s="103">
        <f t="shared" ref="N499:N502" si="847">L499/K499</f>
        <v>0</v>
      </c>
      <c r="O499" s="104">
        <f t="shared" ref="O499:O502" si="848">M499/5</f>
        <v>12</v>
      </c>
      <c r="P499" s="100"/>
      <c r="Q499" s="105">
        <f t="shared" ref="Q499:Q502" si="849">IF(K499=0,0,L499)</f>
        <v>0</v>
      </c>
      <c r="R499" s="106">
        <f t="shared" ref="R499:R502" si="850">IF(K499=0,0,M499/1.5)</f>
        <v>40</v>
      </c>
      <c r="S499" s="105">
        <f t="shared" ref="S499:S502" si="851">P499+Q499+R499</f>
        <v>40</v>
      </c>
      <c r="T499" s="196">
        <v>58</v>
      </c>
      <c r="U499" s="196">
        <v>1.2</v>
      </c>
      <c r="V499" s="196">
        <f t="shared" ref="V499:V502" si="852">U499*S499</f>
        <v>48</v>
      </c>
      <c r="W499" s="158"/>
      <c r="X499" s="210"/>
    </row>
    <row r="500" spans="1:24" s="107" customFormat="1">
      <c r="A500" s="111"/>
      <c r="B500" s="98" t="s">
        <v>492</v>
      </c>
      <c r="C500" s="99">
        <v>2</v>
      </c>
      <c r="D500" s="109"/>
      <c r="E500" s="100" t="s">
        <v>491</v>
      </c>
      <c r="F500" s="101"/>
      <c r="G500" s="102"/>
      <c r="H500" s="99"/>
      <c r="I500" s="99"/>
      <c r="J500" s="99"/>
      <c r="K500" s="99">
        <f t="shared" si="846"/>
        <v>1</v>
      </c>
      <c r="L500" s="99"/>
      <c r="M500" s="99">
        <v>30</v>
      </c>
      <c r="N500" s="103">
        <f t="shared" si="847"/>
        <v>0</v>
      </c>
      <c r="O500" s="104">
        <f t="shared" si="848"/>
        <v>6</v>
      </c>
      <c r="P500" s="100"/>
      <c r="Q500" s="105">
        <f t="shared" si="849"/>
        <v>0</v>
      </c>
      <c r="R500" s="106">
        <f t="shared" si="850"/>
        <v>20</v>
      </c>
      <c r="S500" s="105">
        <f t="shared" si="851"/>
        <v>20</v>
      </c>
      <c r="T500" s="196">
        <v>58</v>
      </c>
      <c r="U500" s="196">
        <v>1.2</v>
      </c>
      <c r="V500" s="196">
        <f t="shared" si="852"/>
        <v>24</v>
      </c>
      <c r="W500" s="158"/>
      <c r="X500" s="210"/>
    </row>
    <row r="501" spans="1:24" s="107" customFormat="1">
      <c r="A501" s="111"/>
      <c r="B501" s="98" t="s">
        <v>492</v>
      </c>
      <c r="C501" s="99">
        <v>2</v>
      </c>
      <c r="D501" s="109"/>
      <c r="E501" s="100" t="s">
        <v>23</v>
      </c>
      <c r="F501" s="101"/>
      <c r="G501" s="102"/>
      <c r="H501" s="99"/>
      <c r="I501" s="99"/>
      <c r="J501" s="99"/>
      <c r="K501" s="99">
        <f t="shared" si="846"/>
        <v>1</v>
      </c>
      <c r="L501" s="99">
        <v>30</v>
      </c>
      <c r="M501" s="99"/>
      <c r="N501" s="103">
        <f t="shared" si="847"/>
        <v>30</v>
      </c>
      <c r="O501" s="104">
        <f t="shared" si="848"/>
        <v>0</v>
      </c>
      <c r="P501" s="100"/>
      <c r="Q501" s="105">
        <f t="shared" si="849"/>
        <v>30</v>
      </c>
      <c r="R501" s="106">
        <f t="shared" si="850"/>
        <v>0</v>
      </c>
      <c r="S501" s="105">
        <f t="shared" si="851"/>
        <v>30</v>
      </c>
      <c r="T501" s="196">
        <v>58</v>
      </c>
      <c r="U501" s="196">
        <v>1.2</v>
      </c>
      <c r="V501" s="196">
        <f t="shared" si="852"/>
        <v>36</v>
      </c>
      <c r="W501" s="158"/>
      <c r="X501" s="210"/>
    </row>
    <row r="502" spans="1:24" s="107" customFormat="1">
      <c r="A502" s="111"/>
      <c r="B502" s="98" t="s">
        <v>492</v>
      </c>
      <c r="C502" s="99">
        <v>2</v>
      </c>
      <c r="D502" s="109"/>
      <c r="E502" s="100" t="s">
        <v>93</v>
      </c>
      <c r="F502" s="101"/>
      <c r="G502" s="102"/>
      <c r="H502" s="99"/>
      <c r="I502" s="99"/>
      <c r="J502" s="99"/>
      <c r="K502" s="99">
        <f t="shared" si="846"/>
        <v>1</v>
      </c>
      <c r="L502" s="99">
        <v>30</v>
      </c>
      <c r="M502" s="99"/>
      <c r="N502" s="103">
        <f t="shared" si="847"/>
        <v>30</v>
      </c>
      <c r="O502" s="104">
        <f t="shared" si="848"/>
        <v>0</v>
      </c>
      <c r="P502" s="100"/>
      <c r="Q502" s="105">
        <f t="shared" si="849"/>
        <v>30</v>
      </c>
      <c r="R502" s="106">
        <f t="shared" si="850"/>
        <v>0</v>
      </c>
      <c r="S502" s="105">
        <f t="shared" si="851"/>
        <v>30</v>
      </c>
      <c r="T502" s="196">
        <v>58</v>
      </c>
      <c r="U502" s="196">
        <v>1.2</v>
      </c>
      <c r="V502" s="196">
        <f t="shared" si="852"/>
        <v>36</v>
      </c>
      <c r="W502" s="158"/>
      <c r="X502" s="210"/>
    </row>
    <row r="504" spans="1:24" s="107" customFormat="1">
      <c r="A504" s="111"/>
      <c r="B504" s="98" t="s">
        <v>493</v>
      </c>
      <c r="C504" s="99">
        <v>2</v>
      </c>
      <c r="D504" s="109"/>
      <c r="E504" s="100" t="s">
        <v>490</v>
      </c>
      <c r="F504" s="101"/>
      <c r="G504" s="102"/>
      <c r="H504" s="99"/>
      <c r="I504" s="99"/>
      <c r="J504" s="99"/>
      <c r="K504" s="99">
        <f t="shared" ref="K504:K507" si="853">J504-I504+1</f>
        <v>1</v>
      </c>
      <c r="L504" s="99"/>
      <c r="M504" s="99">
        <v>60</v>
      </c>
      <c r="N504" s="103">
        <f t="shared" ref="N504:N507" si="854">L504/K504</f>
        <v>0</v>
      </c>
      <c r="O504" s="104">
        <f t="shared" ref="O504:O507" si="855">M504/5</f>
        <v>12</v>
      </c>
      <c r="P504" s="100"/>
      <c r="Q504" s="105">
        <f t="shared" ref="Q504:Q507" si="856">IF(K504=0,0,L504)</f>
        <v>0</v>
      </c>
      <c r="R504" s="106">
        <f t="shared" ref="R504:R507" si="857">IF(K504=0,0,M504/1.5)</f>
        <v>40</v>
      </c>
      <c r="S504" s="105">
        <f t="shared" ref="S504:S507" si="858">P504+Q504+R504</f>
        <v>40</v>
      </c>
      <c r="T504" s="196">
        <v>30</v>
      </c>
      <c r="U504" s="196">
        <v>1</v>
      </c>
      <c r="V504" s="196">
        <f t="shared" ref="V504:V507" si="859">U504*S504</f>
        <v>40</v>
      </c>
      <c r="W504" s="158"/>
      <c r="X504" s="210"/>
    </row>
    <row r="505" spans="1:24" s="107" customFormat="1">
      <c r="A505" s="111"/>
      <c r="B505" s="98" t="s">
        <v>493</v>
      </c>
      <c r="C505" s="99">
        <v>2</v>
      </c>
      <c r="D505" s="109"/>
      <c r="E505" s="100" t="s">
        <v>491</v>
      </c>
      <c r="F505" s="101"/>
      <c r="G505" s="102"/>
      <c r="H505" s="99"/>
      <c r="I505" s="99"/>
      <c r="J505" s="99"/>
      <c r="K505" s="99">
        <f t="shared" si="853"/>
        <v>1</v>
      </c>
      <c r="L505" s="99"/>
      <c r="M505" s="99">
        <v>30</v>
      </c>
      <c r="N505" s="103">
        <f t="shared" si="854"/>
        <v>0</v>
      </c>
      <c r="O505" s="104">
        <f t="shared" si="855"/>
        <v>6</v>
      </c>
      <c r="P505" s="100"/>
      <c r="Q505" s="105">
        <f t="shared" si="856"/>
        <v>0</v>
      </c>
      <c r="R505" s="106">
        <f t="shared" si="857"/>
        <v>20</v>
      </c>
      <c r="S505" s="105">
        <f t="shared" si="858"/>
        <v>20</v>
      </c>
      <c r="T505" s="196">
        <v>30</v>
      </c>
      <c r="U505" s="196">
        <v>1</v>
      </c>
      <c r="V505" s="196">
        <f t="shared" si="859"/>
        <v>20</v>
      </c>
      <c r="W505" s="158"/>
      <c r="X505" s="210"/>
    </row>
    <row r="506" spans="1:24" s="107" customFormat="1">
      <c r="A506" s="111"/>
      <c r="B506" s="98" t="s">
        <v>493</v>
      </c>
      <c r="C506" s="99">
        <v>2</v>
      </c>
      <c r="D506" s="109"/>
      <c r="E506" s="100" t="s">
        <v>23</v>
      </c>
      <c r="F506" s="101"/>
      <c r="G506" s="102"/>
      <c r="H506" s="99"/>
      <c r="I506" s="99"/>
      <c r="J506" s="99"/>
      <c r="K506" s="99">
        <f t="shared" si="853"/>
        <v>1</v>
      </c>
      <c r="L506" s="99">
        <v>30</v>
      </c>
      <c r="M506" s="99"/>
      <c r="N506" s="103">
        <f t="shared" si="854"/>
        <v>30</v>
      </c>
      <c r="O506" s="104">
        <f t="shared" si="855"/>
        <v>0</v>
      </c>
      <c r="P506" s="100"/>
      <c r="Q506" s="105">
        <f t="shared" si="856"/>
        <v>30</v>
      </c>
      <c r="R506" s="106">
        <f t="shared" si="857"/>
        <v>0</v>
      </c>
      <c r="S506" s="105">
        <f t="shared" si="858"/>
        <v>30</v>
      </c>
      <c r="T506" s="196">
        <v>30</v>
      </c>
      <c r="U506" s="196">
        <v>1</v>
      </c>
      <c r="V506" s="196">
        <f t="shared" si="859"/>
        <v>30</v>
      </c>
      <c r="W506" s="158"/>
      <c r="X506" s="210"/>
    </row>
    <row r="507" spans="1:24" s="107" customFormat="1">
      <c r="A507" s="111"/>
      <c r="B507" s="98" t="s">
        <v>493</v>
      </c>
      <c r="C507" s="99">
        <v>2</v>
      </c>
      <c r="D507" s="109"/>
      <c r="E507" s="100" t="s">
        <v>93</v>
      </c>
      <c r="F507" s="101"/>
      <c r="G507" s="102"/>
      <c r="H507" s="99"/>
      <c r="I507" s="99"/>
      <c r="J507" s="99"/>
      <c r="K507" s="99">
        <f t="shared" si="853"/>
        <v>1</v>
      </c>
      <c r="L507" s="99">
        <v>30</v>
      </c>
      <c r="M507" s="99"/>
      <c r="N507" s="103">
        <f t="shared" si="854"/>
        <v>30</v>
      </c>
      <c r="O507" s="104">
        <f t="shared" si="855"/>
        <v>0</v>
      </c>
      <c r="P507" s="100"/>
      <c r="Q507" s="105">
        <f t="shared" si="856"/>
        <v>30</v>
      </c>
      <c r="R507" s="106">
        <f t="shared" si="857"/>
        <v>0</v>
      </c>
      <c r="S507" s="105">
        <f t="shared" si="858"/>
        <v>30</v>
      </c>
      <c r="T507" s="196">
        <v>30</v>
      </c>
      <c r="U507" s="196">
        <v>1</v>
      </c>
      <c r="V507" s="196">
        <f t="shared" si="859"/>
        <v>30</v>
      </c>
      <c r="W507" s="158"/>
      <c r="X507" s="210"/>
    </row>
    <row r="509" spans="1:24" s="107" customFormat="1">
      <c r="A509" s="111"/>
      <c r="B509" s="98" t="s">
        <v>494</v>
      </c>
      <c r="C509" s="99">
        <v>2</v>
      </c>
      <c r="D509" s="109"/>
      <c r="E509" s="100" t="s">
        <v>496</v>
      </c>
      <c r="F509" s="101"/>
      <c r="G509" s="102"/>
      <c r="H509" s="99"/>
      <c r="I509" s="99"/>
      <c r="J509" s="99"/>
      <c r="K509" s="99">
        <f t="shared" ref="K509:K510" si="860">J509-I509+1</f>
        <v>1</v>
      </c>
      <c r="L509" s="99">
        <v>30</v>
      </c>
      <c r="M509" s="99"/>
      <c r="N509" s="103">
        <f t="shared" ref="N509:N510" si="861">L509/K509</f>
        <v>30</v>
      </c>
      <c r="O509" s="104">
        <f t="shared" ref="O509:O510" si="862">M509/5</f>
        <v>0</v>
      </c>
      <c r="P509" s="100"/>
      <c r="Q509" s="105">
        <f t="shared" ref="Q509:Q510" si="863">IF(K509=0,0,L509)</f>
        <v>30</v>
      </c>
      <c r="R509" s="106">
        <f t="shared" ref="R509:R510" si="864">IF(K509=0,0,M509/1.5)</f>
        <v>0</v>
      </c>
      <c r="S509" s="105">
        <f t="shared" ref="S509:S510" si="865">P509+Q509+R509</f>
        <v>30</v>
      </c>
      <c r="T509" s="196">
        <v>59</v>
      </c>
      <c r="U509" s="196">
        <v>1.1000000000000001</v>
      </c>
      <c r="V509" s="196">
        <f t="shared" ref="V509:V510" si="866">U509*S509</f>
        <v>33</v>
      </c>
      <c r="W509" s="158"/>
      <c r="X509" s="210"/>
    </row>
    <row r="510" spans="1:24" s="107" customFormat="1">
      <c r="A510" s="111"/>
      <c r="B510" s="98" t="s">
        <v>494</v>
      </c>
      <c r="C510" s="99">
        <v>2</v>
      </c>
      <c r="D510" s="109"/>
      <c r="E510" s="100" t="s">
        <v>138</v>
      </c>
      <c r="F510" s="101"/>
      <c r="G510" s="102"/>
      <c r="H510" s="99"/>
      <c r="I510" s="99"/>
      <c r="J510" s="99"/>
      <c r="K510" s="99">
        <f t="shared" si="860"/>
        <v>1</v>
      </c>
      <c r="L510" s="99">
        <v>30</v>
      </c>
      <c r="M510" s="99"/>
      <c r="N510" s="103">
        <f t="shared" si="861"/>
        <v>30</v>
      </c>
      <c r="O510" s="104">
        <f t="shared" si="862"/>
        <v>0</v>
      </c>
      <c r="P510" s="100"/>
      <c r="Q510" s="105">
        <f t="shared" si="863"/>
        <v>30</v>
      </c>
      <c r="R510" s="106">
        <f t="shared" si="864"/>
        <v>0</v>
      </c>
      <c r="S510" s="105">
        <f t="shared" si="865"/>
        <v>30</v>
      </c>
      <c r="T510" s="196">
        <v>59</v>
      </c>
      <c r="U510" s="196">
        <v>1.1000000000000001</v>
      </c>
      <c r="V510" s="196">
        <f t="shared" si="866"/>
        <v>33</v>
      </c>
      <c r="W510" s="158"/>
      <c r="X510" s="210"/>
    </row>
    <row r="512" spans="1:24" s="107" customFormat="1">
      <c r="A512" s="111"/>
      <c r="B512" s="98" t="s">
        <v>495</v>
      </c>
      <c r="C512" s="99">
        <v>2</v>
      </c>
      <c r="D512" s="109"/>
      <c r="E512" s="100" t="s">
        <v>496</v>
      </c>
      <c r="F512" s="101"/>
      <c r="G512" s="102"/>
      <c r="H512" s="99"/>
      <c r="I512" s="99"/>
      <c r="J512" s="99"/>
      <c r="K512" s="99">
        <f t="shared" ref="K512:K513" si="867">J512-I512+1</f>
        <v>1</v>
      </c>
      <c r="L512" s="99">
        <v>30</v>
      </c>
      <c r="M512" s="99"/>
      <c r="N512" s="103">
        <f t="shared" ref="N512:N513" si="868">L512/K512</f>
        <v>30</v>
      </c>
      <c r="O512" s="104">
        <f t="shared" ref="O512:O513" si="869">M512/5</f>
        <v>0</v>
      </c>
      <c r="P512" s="100"/>
      <c r="Q512" s="105">
        <f t="shared" ref="Q512:Q513" si="870">IF(K512=0,0,L512)</f>
        <v>30</v>
      </c>
      <c r="R512" s="106">
        <f t="shared" ref="R512:R513" si="871">IF(K512=0,0,M512/1.5)</f>
        <v>0</v>
      </c>
      <c r="S512" s="105">
        <f t="shared" ref="S512:S513" si="872">P512+Q512+R512</f>
        <v>30</v>
      </c>
      <c r="T512" s="196">
        <v>59</v>
      </c>
      <c r="U512" s="196">
        <v>1.1000000000000001</v>
      </c>
      <c r="V512" s="196">
        <f t="shared" ref="V512:V513" si="873">U512*S512</f>
        <v>33</v>
      </c>
      <c r="W512" s="158"/>
      <c r="X512" s="210"/>
    </row>
    <row r="513" spans="1:24" s="107" customFormat="1">
      <c r="A513" s="111"/>
      <c r="B513" s="98" t="s">
        <v>495</v>
      </c>
      <c r="C513" s="99">
        <v>2</v>
      </c>
      <c r="D513" s="109"/>
      <c r="E513" s="100" t="s">
        <v>138</v>
      </c>
      <c r="F513" s="101"/>
      <c r="G513" s="102"/>
      <c r="H513" s="99"/>
      <c r="I513" s="99"/>
      <c r="J513" s="99"/>
      <c r="K513" s="99">
        <f t="shared" si="867"/>
        <v>1</v>
      </c>
      <c r="L513" s="99">
        <v>30</v>
      </c>
      <c r="M513" s="99"/>
      <c r="N513" s="103">
        <f t="shared" si="868"/>
        <v>30</v>
      </c>
      <c r="O513" s="104">
        <f t="shared" si="869"/>
        <v>0</v>
      </c>
      <c r="P513" s="100"/>
      <c r="Q513" s="105">
        <f t="shared" si="870"/>
        <v>30</v>
      </c>
      <c r="R513" s="106">
        <f t="shared" si="871"/>
        <v>0</v>
      </c>
      <c r="S513" s="105">
        <f t="shared" si="872"/>
        <v>30</v>
      </c>
      <c r="T513" s="196">
        <v>59</v>
      </c>
      <c r="U513" s="196">
        <v>1.1000000000000001</v>
      </c>
      <c r="V513" s="196">
        <f t="shared" si="873"/>
        <v>33</v>
      </c>
      <c r="W513" s="158"/>
      <c r="X513" s="210"/>
    </row>
    <row r="515" spans="1:24" s="107" customFormat="1">
      <c r="A515" s="111"/>
      <c r="B515" s="98" t="s">
        <v>497</v>
      </c>
      <c r="C515" s="99">
        <v>2</v>
      </c>
      <c r="D515" s="109"/>
      <c r="E515" s="100" t="s">
        <v>498</v>
      </c>
      <c r="F515" s="101"/>
      <c r="G515" s="102"/>
      <c r="H515" s="99"/>
      <c r="I515" s="99"/>
      <c r="J515" s="99"/>
      <c r="K515" s="99">
        <f t="shared" ref="K515:K516" si="874">J515-I515+1</f>
        <v>1</v>
      </c>
      <c r="L515" s="99">
        <v>30</v>
      </c>
      <c r="M515" s="99"/>
      <c r="N515" s="103">
        <f t="shared" ref="N515:N516" si="875">L515/K515</f>
        <v>30</v>
      </c>
      <c r="O515" s="104">
        <f t="shared" ref="O515:O516" si="876">M515/5</f>
        <v>0</v>
      </c>
      <c r="P515" s="100"/>
      <c r="Q515" s="105">
        <f t="shared" ref="Q515:Q516" si="877">IF(K515=0,0,L515)</f>
        <v>30</v>
      </c>
      <c r="R515" s="106">
        <f t="shared" ref="R515:R516" si="878">IF(K515=0,0,M515/1.5)</f>
        <v>0</v>
      </c>
      <c r="S515" s="105">
        <f t="shared" ref="S515:S516" si="879">P515+Q515+R515</f>
        <v>30</v>
      </c>
      <c r="T515" s="196">
        <v>64</v>
      </c>
      <c r="U515" s="196">
        <v>1.2</v>
      </c>
      <c r="V515" s="196">
        <f t="shared" ref="V515:V516" si="880">U515*S515</f>
        <v>36</v>
      </c>
      <c r="W515" s="158"/>
      <c r="X515" s="210"/>
    </row>
    <row r="516" spans="1:24" s="107" customFormat="1">
      <c r="A516" s="111"/>
      <c r="B516" s="98" t="s">
        <v>497</v>
      </c>
      <c r="C516" s="99">
        <v>2</v>
      </c>
      <c r="D516" s="109"/>
      <c r="E516" s="100" t="s">
        <v>138</v>
      </c>
      <c r="F516" s="101"/>
      <c r="G516" s="102"/>
      <c r="H516" s="99"/>
      <c r="I516" s="99"/>
      <c r="J516" s="99"/>
      <c r="K516" s="99">
        <f t="shared" si="874"/>
        <v>1</v>
      </c>
      <c r="L516" s="99">
        <v>45</v>
      </c>
      <c r="M516" s="99"/>
      <c r="N516" s="103">
        <f t="shared" si="875"/>
        <v>45</v>
      </c>
      <c r="O516" s="104">
        <f t="shared" si="876"/>
        <v>0</v>
      </c>
      <c r="P516" s="100"/>
      <c r="Q516" s="105">
        <f t="shared" si="877"/>
        <v>45</v>
      </c>
      <c r="R516" s="106">
        <f t="shared" si="878"/>
        <v>0</v>
      </c>
      <c r="S516" s="105">
        <f t="shared" si="879"/>
        <v>45</v>
      </c>
      <c r="T516" s="196">
        <v>64</v>
      </c>
      <c r="U516" s="196">
        <v>1.2</v>
      </c>
      <c r="V516" s="196">
        <f t="shared" si="880"/>
        <v>54</v>
      </c>
      <c r="W516" s="158"/>
      <c r="X516" s="210"/>
    </row>
    <row r="517" spans="1:24" s="107" customFormat="1">
      <c r="A517" s="111"/>
      <c r="B517" s="98" t="s">
        <v>497</v>
      </c>
      <c r="C517" s="99">
        <v>2</v>
      </c>
      <c r="D517" s="109"/>
      <c r="E517" s="100" t="s">
        <v>113</v>
      </c>
      <c r="F517" s="101"/>
      <c r="G517" s="102"/>
      <c r="H517" s="99"/>
      <c r="I517" s="99"/>
      <c r="J517" s="99"/>
      <c r="K517" s="99">
        <f t="shared" ref="K517:K518" si="881">J517-I517+1</f>
        <v>1</v>
      </c>
      <c r="L517" s="99">
        <v>45</v>
      </c>
      <c r="M517" s="99"/>
      <c r="N517" s="103">
        <f t="shared" ref="N517:N518" si="882">L517/K517</f>
        <v>45</v>
      </c>
      <c r="O517" s="104">
        <f t="shared" ref="O517:O518" si="883">M517/5</f>
        <v>0</v>
      </c>
      <c r="P517" s="100"/>
      <c r="Q517" s="105">
        <f t="shared" ref="Q517:Q518" si="884">IF(K517=0,0,L517)</f>
        <v>45</v>
      </c>
      <c r="R517" s="106">
        <f t="shared" ref="R517:R518" si="885">IF(K517=0,0,M517/1.5)</f>
        <v>0</v>
      </c>
      <c r="S517" s="105">
        <f t="shared" ref="S517:S518" si="886">P517+Q517+R517</f>
        <v>45</v>
      </c>
      <c r="T517" s="196">
        <v>64</v>
      </c>
      <c r="U517" s="196">
        <v>1.2</v>
      </c>
      <c r="V517" s="196">
        <f t="shared" ref="V517:V518" si="887">U517*S517</f>
        <v>54</v>
      </c>
      <c r="W517" s="158"/>
      <c r="X517" s="210"/>
    </row>
    <row r="518" spans="1:24" s="107" customFormat="1">
      <c r="A518" s="111"/>
      <c r="B518" s="98" t="s">
        <v>497</v>
      </c>
      <c r="C518" s="99">
        <v>2</v>
      </c>
      <c r="D518" s="109"/>
      <c r="E518" s="100" t="s">
        <v>97</v>
      </c>
      <c r="F518" s="101"/>
      <c r="G518" s="102"/>
      <c r="H518" s="99"/>
      <c r="I518" s="99"/>
      <c r="J518" s="99"/>
      <c r="K518" s="99">
        <f t="shared" si="881"/>
        <v>1</v>
      </c>
      <c r="L518" s="99">
        <v>45</v>
      </c>
      <c r="M518" s="99"/>
      <c r="N518" s="103">
        <f t="shared" si="882"/>
        <v>45</v>
      </c>
      <c r="O518" s="104">
        <f t="shared" si="883"/>
        <v>0</v>
      </c>
      <c r="P518" s="100"/>
      <c r="Q518" s="105">
        <f t="shared" si="884"/>
        <v>45</v>
      </c>
      <c r="R518" s="106">
        <f t="shared" si="885"/>
        <v>0</v>
      </c>
      <c r="S518" s="105">
        <f t="shared" si="886"/>
        <v>45</v>
      </c>
      <c r="T518" s="196">
        <v>64</v>
      </c>
      <c r="U518" s="196">
        <v>1.2</v>
      </c>
      <c r="V518" s="196">
        <f t="shared" si="887"/>
        <v>54</v>
      </c>
      <c r="W518" s="158"/>
      <c r="X518" s="210"/>
    </row>
    <row r="519" spans="1:24" s="107" customFormat="1">
      <c r="A519" s="111"/>
      <c r="B519" s="98" t="s">
        <v>497</v>
      </c>
      <c r="C519" s="99">
        <v>2</v>
      </c>
      <c r="D519" s="109"/>
      <c r="E519" s="100" t="s">
        <v>9</v>
      </c>
      <c r="F519" s="101"/>
      <c r="G519" s="102"/>
      <c r="H519" s="99"/>
      <c r="I519" s="99"/>
      <c r="J519" s="99"/>
      <c r="K519" s="99">
        <f t="shared" ref="K519" si="888">J519-I519+1</f>
        <v>1</v>
      </c>
      <c r="L519" s="99">
        <v>30</v>
      </c>
      <c r="M519" s="99"/>
      <c r="N519" s="103">
        <f t="shared" ref="N519" si="889">L519/K519</f>
        <v>30</v>
      </c>
      <c r="O519" s="104">
        <f t="shared" ref="O519" si="890">M519/5</f>
        <v>0</v>
      </c>
      <c r="P519" s="100"/>
      <c r="Q519" s="105">
        <f t="shared" ref="Q519" si="891">IF(K519=0,0,L519)</f>
        <v>30</v>
      </c>
      <c r="R519" s="106">
        <f t="shared" ref="R519" si="892">IF(K519=0,0,M519/1.5)</f>
        <v>0</v>
      </c>
      <c r="S519" s="105">
        <f t="shared" ref="S519" si="893">P519+Q519+R519</f>
        <v>30</v>
      </c>
      <c r="T519" s="196">
        <v>64</v>
      </c>
      <c r="U519" s="196">
        <v>1.2</v>
      </c>
      <c r="V519" s="196">
        <f t="shared" ref="V519" si="894">U519*S519</f>
        <v>36</v>
      </c>
      <c r="W519" s="158"/>
      <c r="X519" s="210"/>
    </row>
    <row r="521" spans="1:24" s="107" customFormat="1">
      <c r="A521" s="111"/>
      <c r="B521" s="98" t="s">
        <v>499</v>
      </c>
      <c r="C521" s="99">
        <v>2</v>
      </c>
      <c r="D521" s="109"/>
      <c r="E521" s="100" t="s">
        <v>397</v>
      </c>
      <c r="F521" s="101"/>
      <c r="G521" s="102"/>
      <c r="H521" s="99"/>
      <c r="I521" s="99"/>
      <c r="J521" s="99"/>
      <c r="K521" s="99">
        <f t="shared" ref="K521" si="895">J521-I521+1</f>
        <v>1</v>
      </c>
      <c r="L521" s="99">
        <v>30</v>
      </c>
      <c r="M521" s="99"/>
      <c r="N521" s="103">
        <f t="shared" ref="N521" si="896">L521/K521</f>
        <v>30</v>
      </c>
      <c r="O521" s="104">
        <f t="shared" ref="O521" si="897">M521/5</f>
        <v>0</v>
      </c>
      <c r="P521" s="100"/>
      <c r="Q521" s="105">
        <f t="shared" ref="Q521" si="898">IF(K521=0,0,L521)</f>
        <v>30</v>
      </c>
      <c r="R521" s="106">
        <f t="shared" ref="R521" si="899">IF(K521=0,0,M521/1.5)</f>
        <v>0</v>
      </c>
      <c r="S521" s="105">
        <f t="shared" ref="S521" si="900">P521+Q521+R521</f>
        <v>30</v>
      </c>
      <c r="T521" s="196">
        <v>58</v>
      </c>
      <c r="U521" s="196">
        <v>1.1000000000000001</v>
      </c>
      <c r="V521" s="196">
        <f t="shared" ref="V521" si="901">U521*S521</f>
        <v>33</v>
      </c>
      <c r="W521" s="158"/>
      <c r="X521" s="210"/>
    </row>
    <row r="522" spans="1:24" s="107" customFormat="1">
      <c r="A522" s="111"/>
      <c r="B522" s="98" t="s">
        <v>499</v>
      </c>
      <c r="C522" s="99">
        <v>2</v>
      </c>
      <c r="D522" s="109"/>
      <c r="E522" s="100" t="s">
        <v>500</v>
      </c>
      <c r="F522" s="101"/>
      <c r="G522" s="102"/>
      <c r="H522" s="99"/>
      <c r="I522" s="99"/>
      <c r="J522" s="99"/>
      <c r="K522" s="99">
        <f t="shared" ref="K522" si="902">J522-I522+1</f>
        <v>1</v>
      </c>
      <c r="L522" s="99"/>
      <c r="M522" s="99">
        <v>30</v>
      </c>
      <c r="N522" s="103">
        <f t="shared" ref="N522" si="903">L522/K522</f>
        <v>0</v>
      </c>
      <c r="O522" s="104">
        <f t="shared" ref="O522" si="904">M522/5</f>
        <v>6</v>
      </c>
      <c r="P522" s="100"/>
      <c r="Q522" s="105">
        <f t="shared" ref="Q522" si="905">IF(K522=0,0,L522)</f>
        <v>0</v>
      </c>
      <c r="R522" s="106">
        <f t="shared" ref="R522" si="906">IF(K522=0,0,M522/1.5)</f>
        <v>20</v>
      </c>
      <c r="S522" s="105">
        <f t="shared" ref="S522" si="907">P522+Q522+R522</f>
        <v>20</v>
      </c>
      <c r="T522" s="196">
        <v>58</v>
      </c>
      <c r="U522" s="196">
        <v>1.1000000000000001</v>
      </c>
      <c r="V522" s="196">
        <f t="shared" ref="V522" si="908">U522*S522</f>
        <v>22</v>
      </c>
      <c r="W522" s="158"/>
      <c r="X522" s="210"/>
    </row>
    <row r="524" spans="1:24" s="107" customFormat="1">
      <c r="A524" s="111"/>
      <c r="B524" s="98" t="s">
        <v>501</v>
      </c>
      <c r="C524" s="99">
        <v>2</v>
      </c>
      <c r="D524" s="109"/>
      <c r="E524" s="100" t="s">
        <v>397</v>
      </c>
      <c r="F524" s="101"/>
      <c r="G524" s="102"/>
      <c r="H524" s="99"/>
      <c r="I524" s="99"/>
      <c r="J524" s="99"/>
      <c r="K524" s="99">
        <f t="shared" ref="K524:K525" si="909">J524-I524+1</f>
        <v>1</v>
      </c>
      <c r="L524" s="99">
        <v>30</v>
      </c>
      <c r="M524" s="99"/>
      <c r="N524" s="103">
        <f t="shared" ref="N524:N525" si="910">L524/K524</f>
        <v>30</v>
      </c>
      <c r="O524" s="104">
        <f t="shared" ref="O524:O525" si="911">M524/5</f>
        <v>0</v>
      </c>
      <c r="P524" s="100"/>
      <c r="Q524" s="105">
        <f t="shared" ref="Q524:Q525" si="912">IF(K524=0,0,L524)</f>
        <v>30</v>
      </c>
      <c r="R524" s="106">
        <f t="shared" ref="R524:R525" si="913">IF(K524=0,0,M524/1.5)</f>
        <v>0</v>
      </c>
      <c r="S524" s="105">
        <f t="shared" ref="S524:S525" si="914">P524+Q524+R524</f>
        <v>30</v>
      </c>
      <c r="T524" s="196">
        <v>55</v>
      </c>
      <c r="U524" s="196">
        <v>1.1000000000000001</v>
      </c>
      <c r="V524" s="196">
        <f t="shared" ref="V524:V525" si="915">U524*S524</f>
        <v>33</v>
      </c>
      <c r="W524" s="158"/>
      <c r="X524" s="210"/>
    </row>
    <row r="525" spans="1:24" s="107" customFormat="1">
      <c r="A525" s="111"/>
      <c r="B525" s="98" t="s">
        <v>501</v>
      </c>
      <c r="C525" s="99">
        <v>2</v>
      </c>
      <c r="D525" s="109"/>
      <c r="E525" s="100" t="s">
        <v>500</v>
      </c>
      <c r="F525" s="101"/>
      <c r="G525" s="102"/>
      <c r="H525" s="99"/>
      <c r="I525" s="99"/>
      <c r="J525" s="99"/>
      <c r="K525" s="99">
        <f t="shared" si="909"/>
        <v>1</v>
      </c>
      <c r="L525" s="99"/>
      <c r="M525" s="99">
        <v>30</v>
      </c>
      <c r="N525" s="103">
        <f t="shared" si="910"/>
        <v>0</v>
      </c>
      <c r="O525" s="104">
        <f t="shared" si="911"/>
        <v>6</v>
      </c>
      <c r="P525" s="100"/>
      <c r="Q525" s="105">
        <f t="shared" si="912"/>
        <v>0</v>
      </c>
      <c r="R525" s="106">
        <f t="shared" si="913"/>
        <v>20</v>
      </c>
      <c r="S525" s="105">
        <f t="shared" si="914"/>
        <v>20</v>
      </c>
      <c r="T525" s="196">
        <v>55</v>
      </c>
      <c r="U525" s="196">
        <v>1.1000000000000001</v>
      </c>
      <c r="V525" s="196">
        <f t="shared" si="915"/>
        <v>22</v>
      </c>
      <c r="W525" s="158"/>
      <c r="X525" s="210"/>
    </row>
  </sheetData>
  <sortState ref="A2:U340">
    <sortCondition ref="D1"/>
  </sortState>
  <mergeCells count="2">
    <mergeCell ref="A437:V438"/>
    <mergeCell ref="W437:W438"/>
  </mergeCells>
  <printOptions horizontalCentered="1"/>
  <pageMargins left="0" right="0" top="0" bottom="0" header="0" footer="0"/>
  <pageSetup paperSize="9" scale="80" orientation="landscape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opLeftCell="A241" workbookViewId="0">
      <selection activeCell="G246" sqref="G246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30" customFormat="1" ht="15.95" customHeight="1">
      <c r="A2" s="88" t="s">
        <v>250</v>
      </c>
      <c r="B2" s="89" t="s">
        <v>153</v>
      </c>
      <c r="C2" s="123">
        <v>1</v>
      </c>
      <c r="D2" s="89" t="s">
        <v>141</v>
      </c>
      <c r="E2" s="127" t="s">
        <v>114</v>
      </c>
      <c r="F2" s="123">
        <v>2</v>
      </c>
      <c r="G2" s="87" t="s">
        <v>75</v>
      </c>
      <c r="H2" s="123"/>
      <c r="I2" s="123">
        <v>1</v>
      </c>
      <c r="J2" s="123">
        <v>10</v>
      </c>
      <c r="K2" s="123">
        <f t="shared" ref="K2:K13" si="0">J2-I2+1</f>
        <v>10</v>
      </c>
      <c r="L2" s="123">
        <v>30</v>
      </c>
      <c r="M2" s="123"/>
      <c r="N2" s="125">
        <f>L2/K2</f>
        <v>3</v>
      </c>
      <c r="O2" s="126">
        <f t="shared" ref="O2:O8" si="1">M2/6</f>
        <v>0</v>
      </c>
      <c r="P2" s="127"/>
      <c r="Q2" s="128">
        <f t="shared" ref="Q2:Q13" si="2">IF(K2=0,0,L2)</f>
        <v>30</v>
      </c>
      <c r="R2" s="129">
        <f t="shared" ref="R2:R13" si="3">IF(K2=0,0,M2/1.5)</f>
        <v>0</v>
      </c>
      <c r="S2" s="128">
        <f t="shared" ref="S2:S13" si="4">P2+Q2+R2</f>
        <v>30</v>
      </c>
    </row>
    <row r="3" spans="1:19" s="127" customFormat="1">
      <c r="A3" s="88" t="s">
        <v>250</v>
      </c>
      <c r="B3" s="89" t="s">
        <v>153</v>
      </c>
      <c r="C3" s="123">
        <v>1</v>
      </c>
      <c r="D3" s="89" t="s">
        <v>49</v>
      </c>
      <c r="E3" s="127" t="s">
        <v>97</v>
      </c>
      <c r="F3" s="123">
        <v>2</v>
      </c>
      <c r="G3" s="87" t="s">
        <v>83</v>
      </c>
      <c r="H3" s="123"/>
      <c r="I3" s="123">
        <v>1</v>
      </c>
      <c r="J3" s="123">
        <v>10</v>
      </c>
      <c r="K3" s="123">
        <f t="shared" si="0"/>
        <v>10</v>
      </c>
      <c r="L3" s="123">
        <v>30</v>
      </c>
      <c r="M3" s="123"/>
      <c r="N3" s="125">
        <f>L3/K3</f>
        <v>3</v>
      </c>
      <c r="O3" s="126">
        <f t="shared" si="1"/>
        <v>0</v>
      </c>
      <c r="Q3" s="128">
        <f t="shared" si="2"/>
        <v>30</v>
      </c>
      <c r="R3" s="129">
        <f t="shared" si="3"/>
        <v>0</v>
      </c>
      <c r="S3" s="128">
        <f t="shared" si="4"/>
        <v>30</v>
      </c>
    </row>
    <row r="4" spans="1:19" s="127" customFormat="1">
      <c r="A4" s="88" t="s">
        <v>250</v>
      </c>
      <c r="B4" s="89" t="s">
        <v>271</v>
      </c>
      <c r="C4" s="123">
        <v>1</v>
      </c>
      <c r="D4" s="89" t="s">
        <v>297</v>
      </c>
      <c r="E4" s="127" t="s">
        <v>295</v>
      </c>
      <c r="F4" s="123">
        <v>2</v>
      </c>
      <c r="G4" s="87" t="s">
        <v>139</v>
      </c>
      <c r="H4" s="123"/>
      <c r="I4" s="123">
        <v>6</v>
      </c>
      <c r="J4" s="123">
        <v>23</v>
      </c>
      <c r="K4" s="123">
        <f t="shared" si="0"/>
        <v>18</v>
      </c>
      <c r="L4" s="123">
        <v>30</v>
      </c>
      <c r="M4" s="123"/>
      <c r="N4" s="125">
        <f>L4/K4</f>
        <v>1.6666666666666667</v>
      </c>
      <c r="O4" s="126">
        <f t="shared" si="1"/>
        <v>0</v>
      </c>
      <c r="Q4" s="128">
        <f t="shared" si="2"/>
        <v>30</v>
      </c>
      <c r="R4" s="129">
        <f t="shared" si="3"/>
        <v>0</v>
      </c>
      <c r="S4" s="128">
        <f t="shared" si="4"/>
        <v>30</v>
      </c>
    </row>
    <row r="5" spans="1:19" s="127" customFormat="1">
      <c r="A5" s="88" t="s">
        <v>250</v>
      </c>
      <c r="B5" s="89" t="s">
        <v>271</v>
      </c>
      <c r="C5" s="123">
        <v>1</v>
      </c>
      <c r="D5" s="89" t="s">
        <v>298</v>
      </c>
      <c r="E5" s="127" t="s">
        <v>294</v>
      </c>
      <c r="F5" s="123">
        <v>2</v>
      </c>
      <c r="G5" s="87" t="s">
        <v>140</v>
      </c>
      <c r="H5" s="123"/>
      <c r="I5" s="123">
        <v>6</v>
      </c>
      <c r="J5" s="123">
        <v>23</v>
      </c>
      <c r="K5" s="123">
        <f t="shared" si="0"/>
        <v>18</v>
      </c>
      <c r="L5" s="123">
        <v>30</v>
      </c>
      <c r="M5" s="123"/>
      <c r="N5" s="125">
        <f>L5/K5</f>
        <v>1.6666666666666667</v>
      </c>
      <c r="O5" s="126">
        <f t="shared" si="1"/>
        <v>0</v>
      </c>
      <c r="Q5" s="128">
        <f t="shared" si="2"/>
        <v>30</v>
      </c>
      <c r="R5" s="129">
        <f t="shared" si="3"/>
        <v>0</v>
      </c>
      <c r="S5" s="128">
        <f t="shared" si="4"/>
        <v>30</v>
      </c>
    </row>
    <row r="6" spans="1:19" s="127" customFormat="1">
      <c r="A6" s="88" t="s">
        <v>250</v>
      </c>
      <c r="B6" s="89" t="s">
        <v>153</v>
      </c>
      <c r="C6" s="123">
        <v>1</v>
      </c>
      <c r="D6" s="89" t="s">
        <v>289</v>
      </c>
      <c r="E6" s="127" t="s">
        <v>287</v>
      </c>
      <c r="F6" s="123">
        <v>3</v>
      </c>
      <c r="G6" s="87" t="s">
        <v>73</v>
      </c>
      <c r="H6" s="123"/>
      <c r="I6" s="123">
        <v>1</v>
      </c>
      <c r="J6" s="123">
        <v>10</v>
      </c>
      <c r="K6" s="123">
        <f t="shared" si="0"/>
        <v>10</v>
      </c>
      <c r="L6" s="123">
        <v>60</v>
      </c>
      <c r="M6" s="123"/>
      <c r="N6" s="125"/>
      <c r="O6" s="126">
        <f t="shared" si="1"/>
        <v>0</v>
      </c>
      <c r="Q6" s="128">
        <f t="shared" si="2"/>
        <v>60</v>
      </c>
      <c r="R6" s="129">
        <f t="shared" si="3"/>
        <v>0</v>
      </c>
      <c r="S6" s="128">
        <f t="shared" si="4"/>
        <v>60</v>
      </c>
    </row>
    <row r="7" spans="1:19" s="127" customFormat="1">
      <c r="A7" s="88" t="s">
        <v>250</v>
      </c>
      <c r="B7" s="89" t="s">
        <v>153</v>
      </c>
      <c r="C7" s="123">
        <v>1</v>
      </c>
      <c r="D7" s="89" t="s">
        <v>39</v>
      </c>
      <c r="E7" s="127" t="s">
        <v>113</v>
      </c>
      <c r="F7" s="123">
        <v>3</v>
      </c>
      <c r="G7" s="87" t="s">
        <v>125</v>
      </c>
      <c r="H7" s="123"/>
      <c r="I7" s="123">
        <v>1</v>
      </c>
      <c r="J7" s="123">
        <v>10</v>
      </c>
      <c r="K7" s="123">
        <f t="shared" si="0"/>
        <v>10</v>
      </c>
      <c r="L7" s="123">
        <v>60</v>
      </c>
      <c r="M7" s="123"/>
      <c r="N7" s="125"/>
      <c r="O7" s="126">
        <f t="shared" si="1"/>
        <v>0</v>
      </c>
      <c r="Q7" s="128">
        <f t="shared" si="2"/>
        <v>60</v>
      </c>
      <c r="R7" s="129">
        <f t="shared" si="3"/>
        <v>0</v>
      </c>
      <c r="S7" s="128">
        <f t="shared" si="4"/>
        <v>60</v>
      </c>
    </row>
    <row r="8" spans="1:19" s="127" customFormat="1">
      <c r="A8" s="88" t="s">
        <v>250</v>
      </c>
      <c r="B8" s="89" t="s">
        <v>154</v>
      </c>
      <c r="C8" s="123">
        <v>1</v>
      </c>
      <c r="D8" s="89" t="s">
        <v>39</v>
      </c>
      <c r="E8" s="127" t="s">
        <v>113</v>
      </c>
      <c r="F8" s="123">
        <v>3</v>
      </c>
      <c r="G8" s="87" t="s">
        <v>282</v>
      </c>
      <c r="H8" s="123"/>
      <c r="I8" s="123">
        <v>1</v>
      </c>
      <c r="J8" s="123">
        <v>10</v>
      </c>
      <c r="K8" s="123">
        <f t="shared" si="0"/>
        <v>10</v>
      </c>
      <c r="L8" s="123">
        <v>60</v>
      </c>
      <c r="M8" s="123"/>
      <c r="N8" s="125"/>
      <c r="O8" s="126">
        <f t="shared" si="1"/>
        <v>0</v>
      </c>
      <c r="Q8" s="128">
        <f t="shared" si="2"/>
        <v>60</v>
      </c>
      <c r="R8" s="129">
        <f t="shared" si="3"/>
        <v>0</v>
      </c>
      <c r="S8" s="128">
        <f t="shared" si="4"/>
        <v>60</v>
      </c>
    </row>
    <row r="9" spans="1:19" s="130" customFormat="1" ht="15.95" customHeight="1">
      <c r="A9" s="88" t="s">
        <v>250</v>
      </c>
      <c r="B9" s="89" t="s">
        <v>166</v>
      </c>
      <c r="C9" s="123">
        <v>1</v>
      </c>
      <c r="D9" s="89" t="s">
        <v>13</v>
      </c>
      <c r="E9" s="124" t="s">
        <v>113</v>
      </c>
      <c r="F9" s="87">
        <v>3</v>
      </c>
      <c r="G9" s="87" t="s">
        <v>204</v>
      </c>
      <c r="H9" s="123"/>
      <c r="I9" s="123">
        <v>1</v>
      </c>
      <c r="J9" s="123">
        <v>15</v>
      </c>
      <c r="K9" s="123">
        <f t="shared" si="0"/>
        <v>15</v>
      </c>
      <c r="L9" s="123">
        <v>45</v>
      </c>
      <c r="M9" s="123"/>
      <c r="N9" s="125">
        <f>L9/K9</f>
        <v>3</v>
      </c>
      <c r="O9" s="126">
        <f>M9/5</f>
        <v>0</v>
      </c>
      <c r="P9" s="127"/>
      <c r="Q9" s="128">
        <f t="shared" si="2"/>
        <v>45</v>
      </c>
      <c r="R9" s="129">
        <f t="shared" si="3"/>
        <v>0</v>
      </c>
      <c r="S9" s="128">
        <f t="shared" si="4"/>
        <v>45</v>
      </c>
    </row>
    <row r="10" spans="1:19" s="127" customFormat="1">
      <c r="A10" s="88" t="s">
        <v>250</v>
      </c>
      <c r="B10" s="89" t="s">
        <v>154</v>
      </c>
      <c r="C10" s="123">
        <v>1</v>
      </c>
      <c r="D10" s="89" t="s">
        <v>49</v>
      </c>
      <c r="E10" s="127" t="s">
        <v>97</v>
      </c>
      <c r="F10" s="123">
        <v>4</v>
      </c>
      <c r="G10" s="87" t="s">
        <v>75</v>
      </c>
      <c r="H10" s="123"/>
      <c r="I10" s="123">
        <v>1</v>
      </c>
      <c r="J10" s="123">
        <v>10</v>
      </c>
      <c r="K10" s="123">
        <f t="shared" si="0"/>
        <v>10</v>
      </c>
      <c r="L10" s="123">
        <v>30</v>
      </c>
      <c r="M10" s="123"/>
      <c r="N10" s="125">
        <f>L10/K10</f>
        <v>3</v>
      </c>
      <c r="O10" s="126">
        <f>M10/6</f>
        <v>0</v>
      </c>
      <c r="Q10" s="128">
        <f t="shared" si="2"/>
        <v>30</v>
      </c>
      <c r="R10" s="129">
        <f t="shared" si="3"/>
        <v>0</v>
      </c>
      <c r="S10" s="128">
        <f t="shared" si="4"/>
        <v>30</v>
      </c>
    </row>
    <row r="11" spans="1:19" s="127" customFormat="1">
      <c r="A11" s="88" t="s">
        <v>250</v>
      </c>
      <c r="B11" s="89" t="s">
        <v>154</v>
      </c>
      <c r="C11" s="123">
        <v>1</v>
      </c>
      <c r="D11" s="89" t="s">
        <v>141</v>
      </c>
      <c r="E11" s="127" t="s">
        <v>114</v>
      </c>
      <c r="F11" s="123">
        <v>4</v>
      </c>
      <c r="G11" s="87" t="s">
        <v>83</v>
      </c>
      <c r="H11" s="123"/>
      <c r="I11" s="123">
        <v>1</v>
      </c>
      <c r="J11" s="123">
        <v>10</v>
      </c>
      <c r="K11" s="123">
        <f t="shared" si="0"/>
        <v>10</v>
      </c>
      <c r="L11" s="123">
        <v>30</v>
      </c>
      <c r="M11" s="123"/>
      <c r="N11" s="125">
        <f>L11/K11</f>
        <v>3</v>
      </c>
      <c r="O11" s="126">
        <f>M11/6</f>
        <v>0</v>
      </c>
      <c r="Q11" s="128">
        <f t="shared" si="2"/>
        <v>30</v>
      </c>
      <c r="R11" s="129">
        <f t="shared" si="3"/>
        <v>0</v>
      </c>
      <c r="S11" s="128">
        <f t="shared" si="4"/>
        <v>30</v>
      </c>
    </row>
    <row r="12" spans="1:19" s="127" customFormat="1">
      <c r="A12" s="88" t="s">
        <v>250</v>
      </c>
      <c r="B12" s="89" t="s">
        <v>156</v>
      </c>
      <c r="C12" s="123">
        <v>1</v>
      </c>
      <c r="D12" s="89" t="s">
        <v>49</v>
      </c>
      <c r="E12" s="127" t="s">
        <v>97</v>
      </c>
      <c r="F12" s="123">
        <v>4</v>
      </c>
      <c r="G12" s="87" t="s">
        <v>139</v>
      </c>
      <c r="H12" s="123"/>
      <c r="I12" s="123">
        <v>1</v>
      </c>
      <c r="J12" s="123">
        <v>10</v>
      </c>
      <c r="K12" s="123">
        <f t="shared" si="0"/>
        <v>10</v>
      </c>
      <c r="L12" s="123">
        <v>30</v>
      </c>
      <c r="M12" s="123"/>
      <c r="N12" s="125">
        <f>L12/K12</f>
        <v>3</v>
      </c>
      <c r="O12" s="126">
        <f>M12/6</f>
        <v>0</v>
      </c>
      <c r="Q12" s="128">
        <f t="shared" si="2"/>
        <v>30</v>
      </c>
      <c r="R12" s="129">
        <f t="shared" si="3"/>
        <v>0</v>
      </c>
      <c r="S12" s="128">
        <f t="shared" si="4"/>
        <v>30</v>
      </c>
    </row>
    <row r="13" spans="1:19" s="127" customFormat="1">
      <c r="A13" s="88" t="s">
        <v>250</v>
      </c>
      <c r="B13" s="89" t="s">
        <v>156</v>
      </c>
      <c r="C13" s="123">
        <v>1</v>
      </c>
      <c r="D13" s="89" t="s">
        <v>46</v>
      </c>
      <c r="E13" s="127" t="s">
        <v>136</v>
      </c>
      <c r="F13" s="87">
        <v>4</v>
      </c>
      <c r="G13" s="87" t="s">
        <v>140</v>
      </c>
      <c r="H13" s="123"/>
      <c r="I13" s="123">
        <v>1</v>
      </c>
      <c r="J13" s="123">
        <v>10</v>
      </c>
      <c r="K13" s="123">
        <f t="shared" si="0"/>
        <v>10</v>
      </c>
      <c r="L13" s="123">
        <v>30</v>
      </c>
      <c r="M13" s="123"/>
      <c r="N13" s="125">
        <f>L13/K13</f>
        <v>3</v>
      </c>
      <c r="O13" s="126">
        <f>M13/5</f>
        <v>0</v>
      </c>
      <c r="Q13" s="128">
        <f t="shared" si="2"/>
        <v>30</v>
      </c>
      <c r="R13" s="129">
        <f t="shared" si="3"/>
        <v>0</v>
      </c>
      <c r="S13" s="128">
        <f t="shared" si="4"/>
        <v>30</v>
      </c>
    </row>
    <row r="14" spans="1:19" s="130" customFormat="1" ht="15.95" customHeight="1">
      <c r="A14" s="88" t="s">
        <v>250</v>
      </c>
      <c r="B14" s="89" t="s">
        <v>154</v>
      </c>
      <c r="C14" s="123">
        <v>1</v>
      </c>
      <c r="D14" s="89" t="s">
        <v>11</v>
      </c>
      <c r="E14" s="124" t="s">
        <v>118</v>
      </c>
      <c r="F14" s="87">
        <v>5</v>
      </c>
      <c r="G14" s="87" t="s">
        <v>77</v>
      </c>
      <c r="H14" s="123"/>
      <c r="I14" s="123">
        <v>1</v>
      </c>
      <c r="J14" s="123">
        <v>15</v>
      </c>
      <c r="K14" s="123">
        <f t="shared" ref="K14:K57" si="5">J14-I14+1</f>
        <v>15</v>
      </c>
      <c r="L14" s="123">
        <v>30</v>
      </c>
      <c r="M14" s="123"/>
      <c r="N14" s="125">
        <f t="shared" ref="N14:N18" si="6">L14/K14</f>
        <v>2</v>
      </c>
      <c r="O14" s="126">
        <f>M14/6</f>
        <v>0</v>
      </c>
      <c r="P14" s="127"/>
      <c r="Q14" s="128">
        <f t="shared" ref="Q14:Q57" si="7">IF(K14=0,0,L14)</f>
        <v>30</v>
      </c>
      <c r="R14" s="129">
        <f t="shared" ref="R14:R57" si="8">IF(K14=0,0,M14/1.5)</f>
        <v>0</v>
      </c>
      <c r="S14" s="126">
        <f t="shared" ref="S14:S57" si="9">P14+Q14+R14</f>
        <v>30</v>
      </c>
    </row>
    <row r="15" spans="1:19" s="130" customFormat="1" ht="15.95" customHeight="1">
      <c r="A15" s="88" t="s">
        <v>250</v>
      </c>
      <c r="B15" s="89" t="s">
        <v>154</v>
      </c>
      <c r="C15" s="123">
        <v>1</v>
      </c>
      <c r="D15" s="89" t="s">
        <v>60</v>
      </c>
      <c r="E15" s="131" t="s">
        <v>23</v>
      </c>
      <c r="F15" s="87">
        <v>5</v>
      </c>
      <c r="G15" s="87" t="s">
        <v>83</v>
      </c>
      <c r="H15" s="123"/>
      <c r="I15" s="123">
        <v>1</v>
      </c>
      <c r="J15" s="123">
        <v>10</v>
      </c>
      <c r="K15" s="123">
        <f>J15-I15+1</f>
        <v>10</v>
      </c>
      <c r="L15" s="123">
        <v>30</v>
      </c>
      <c r="M15" s="123"/>
      <c r="N15" s="125">
        <f>L15/K15</f>
        <v>3</v>
      </c>
      <c r="O15" s="126">
        <f>M15/5</f>
        <v>0</v>
      </c>
      <c r="P15" s="127"/>
      <c r="Q15" s="128">
        <f>IF(K15=0,0,L15)</f>
        <v>30</v>
      </c>
      <c r="R15" s="129">
        <f>IF(K15=0,0,M15/1.5)</f>
        <v>0</v>
      </c>
      <c r="S15" s="128">
        <f>P15+Q15+R15</f>
        <v>30</v>
      </c>
    </row>
    <row r="16" spans="1:19" s="127" customFormat="1">
      <c r="A16" s="88" t="s">
        <v>250</v>
      </c>
      <c r="B16" s="89" t="s">
        <v>148</v>
      </c>
      <c r="C16" s="123">
        <v>1</v>
      </c>
      <c r="D16" s="89" t="s">
        <v>29</v>
      </c>
      <c r="E16" s="88" t="s">
        <v>120</v>
      </c>
      <c r="F16" s="87">
        <v>5</v>
      </c>
      <c r="G16" s="132" t="s">
        <v>139</v>
      </c>
      <c r="H16" s="123">
        <v>1</v>
      </c>
      <c r="I16" s="123">
        <v>1</v>
      </c>
      <c r="J16" s="123">
        <v>15</v>
      </c>
      <c r="K16" s="123">
        <f>J16-I16+1</f>
        <v>15</v>
      </c>
      <c r="L16" s="123">
        <v>45</v>
      </c>
      <c r="M16" s="123"/>
      <c r="N16" s="125"/>
      <c r="O16" s="126">
        <f>M16/5</f>
        <v>0</v>
      </c>
      <c r="Q16" s="128">
        <f>IF(K16=0,0,L16)</f>
        <v>45</v>
      </c>
      <c r="R16" s="129">
        <f>IF(K16=0,0,M16/1.5)</f>
        <v>0</v>
      </c>
      <c r="S16" s="128">
        <f>P16+Q16+R16</f>
        <v>45</v>
      </c>
    </row>
    <row r="17" spans="1:21" s="130" customFormat="1" ht="15.95" customHeight="1">
      <c r="A17" s="133" t="s">
        <v>144</v>
      </c>
      <c r="B17" s="89" t="s">
        <v>274</v>
      </c>
      <c r="C17" s="123"/>
      <c r="D17" s="89" t="s">
        <v>395</v>
      </c>
      <c r="E17" s="127" t="s">
        <v>392</v>
      </c>
      <c r="F17" s="123">
        <v>5</v>
      </c>
      <c r="G17" s="87">
        <v>10</v>
      </c>
      <c r="H17" s="123"/>
      <c r="I17" s="123"/>
      <c r="J17" s="123"/>
      <c r="K17" s="123"/>
      <c r="L17" s="123"/>
      <c r="M17" s="123"/>
      <c r="N17" s="125"/>
      <c r="O17" s="126"/>
      <c r="P17" s="127"/>
      <c r="Q17" s="128"/>
      <c r="R17" s="129"/>
      <c r="S17" s="128"/>
    </row>
    <row r="18" spans="1:21" s="130" customFormat="1" ht="15.95" customHeight="1">
      <c r="A18" s="88" t="s">
        <v>250</v>
      </c>
      <c r="B18" s="89" t="s">
        <v>157</v>
      </c>
      <c r="C18" s="123">
        <v>1</v>
      </c>
      <c r="D18" s="89" t="s">
        <v>11</v>
      </c>
      <c r="E18" s="124" t="s">
        <v>118</v>
      </c>
      <c r="F18" s="87">
        <v>6</v>
      </c>
      <c r="G18" s="87" t="s">
        <v>73</v>
      </c>
      <c r="H18" s="123"/>
      <c r="I18" s="123">
        <v>1</v>
      </c>
      <c r="J18" s="123">
        <v>15</v>
      </c>
      <c r="K18" s="123">
        <f t="shared" si="5"/>
        <v>15</v>
      </c>
      <c r="L18" s="123">
        <v>30</v>
      </c>
      <c r="M18" s="123"/>
      <c r="N18" s="125">
        <f t="shared" si="6"/>
        <v>2</v>
      </c>
      <c r="O18" s="126">
        <f>M18/6</f>
        <v>0</v>
      </c>
      <c r="P18" s="127"/>
      <c r="Q18" s="128">
        <f t="shared" si="7"/>
        <v>30</v>
      </c>
      <c r="R18" s="129">
        <f t="shared" si="8"/>
        <v>0</v>
      </c>
      <c r="S18" s="126">
        <f t="shared" si="9"/>
        <v>30</v>
      </c>
    </row>
    <row r="19" spans="1:21" s="130" customFormat="1" ht="15.95" customHeight="1">
      <c r="A19" s="88" t="s">
        <v>250</v>
      </c>
      <c r="B19" s="89" t="s">
        <v>157</v>
      </c>
      <c r="C19" s="123">
        <v>1</v>
      </c>
      <c r="D19" s="89" t="s">
        <v>286</v>
      </c>
      <c r="E19" s="124" t="s">
        <v>287</v>
      </c>
      <c r="F19" s="87">
        <v>6</v>
      </c>
      <c r="G19" s="87" t="s">
        <v>72</v>
      </c>
      <c r="H19" s="123"/>
      <c r="I19" s="123">
        <v>1</v>
      </c>
      <c r="J19" s="123">
        <v>15</v>
      </c>
      <c r="K19" s="123">
        <f t="shared" ref="K19:K21" si="10">J19-I19+1</f>
        <v>15</v>
      </c>
      <c r="L19" s="123">
        <v>30</v>
      </c>
      <c r="M19" s="123"/>
      <c r="N19" s="125">
        <f t="shared" ref="N19:N21" si="11">L19/K19</f>
        <v>2</v>
      </c>
      <c r="O19" s="126">
        <f>M19/6</f>
        <v>0</v>
      </c>
      <c r="P19" s="127"/>
      <c r="Q19" s="128">
        <f t="shared" ref="Q19:Q21" si="12">IF(K19=0,0,L19)</f>
        <v>30</v>
      </c>
      <c r="R19" s="129">
        <f t="shared" ref="R19:R21" si="13">IF(K19=0,0,M19/1.5)</f>
        <v>0</v>
      </c>
      <c r="S19" s="126">
        <f t="shared" ref="S19:S21" si="14">P19+Q19+R19</f>
        <v>30</v>
      </c>
    </row>
    <row r="20" spans="1:21" s="130" customFormat="1" ht="15.95" customHeight="1">
      <c r="A20" s="133" t="s">
        <v>144</v>
      </c>
      <c r="B20" s="89" t="s">
        <v>272</v>
      </c>
      <c r="C20" s="123"/>
      <c r="D20" s="89" t="s">
        <v>394</v>
      </c>
      <c r="E20" s="127" t="s">
        <v>392</v>
      </c>
      <c r="F20" s="123">
        <v>6</v>
      </c>
      <c r="G20" s="87">
        <v>6</v>
      </c>
      <c r="H20" s="123"/>
      <c r="I20" s="123"/>
      <c r="J20" s="123"/>
      <c r="K20" s="123"/>
      <c r="L20" s="123"/>
      <c r="M20" s="123"/>
      <c r="N20" s="125"/>
      <c r="O20" s="126"/>
      <c r="P20" s="127"/>
      <c r="Q20" s="128"/>
      <c r="R20" s="129"/>
      <c r="S20" s="128"/>
    </row>
    <row r="21" spans="1:21" s="127" customFormat="1">
      <c r="A21" s="88" t="s">
        <v>250</v>
      </c>
      <c r="B21" s="89" t="s">
        <v>277</v>
      </c>
      <c r="C21" s="123">
        <v>1</v>
      </c>
      <c r="D21" s="89" t="s">
        <v>137</v>
      </c>
      <c r="E21" s="88" t="s">
        <v>138</v>
      </c>
      <c r="F21" s="87">
        <v>6</v>
      </c>
      <c r="G21" s="87" t="s">
        <v>282</v>
      </c>
      <c r="H21" s="123"/>
      <c r="I21" s="123">
        <v>6</v>
      </c>
      <c r="J21" s="123">
        <v>23</v>
      </c>
      <c r="K21" s="123">
        <f t="shared" si="10"/>
        <v>18</v>
      </c>
      <c r="L21" s="123">
        <v>60</v>
      </c>
      <c r="M21" s="123"/>
      <c r="N21" s="125">
        <f t="shared" si="11"/>
        <v>3.3333333333333335</v>
      </c>
      <c r="O21" s="126">
        <f t="shared" ref="O21" si="15">M21/5</f>
        <v>0</v>
      </c>
      <c r="Q21" s="128">
        <f t="shared" si="12"/>
        <v>60</v>
      </c>
      <c r="R21" s="129">
        <f t="shared" si="13"/>
        <v>0</v>
      </c>
      <c r="S21" s="128">
        <f t="shared" si="14"/>
        <v>60</v>
      </c>
    </row>
    <row r="22" spans="1:21" s="127" customFormat="1">
      <c r="A22" s="88" t="s">
        <v>250</v>
      </c>
      <c r="B22" s="89" t="s">
        <v>402</v>
      </c>
      <c r="C22" s="123"/>
      <c r="D22" s="89" t="s">
        <v>60</v>
      </c>
      <c r="E22" s="131" t="s">
        <v>403</v>
      </c>
      <c r="F22" s="87">
        <v>6</v>
      </c>
      <c r="G22" s="87">
        <v>11</v>
      </c>
      <c r="H22" s="123"/>
      <c r="I22" s="123"/>
      <c r="J22" s="123"/>
      <c r="K22" s="123"/>
      <c r="L22" s="123"/>
      <c r="M22" s="123"/>
      <c r="N22" s="125"/>
      <c r="O22" s="126"/>
      <c r="Q22" s="128"/>
      <c r="R22" s="129"/>
      <c r="S22" s="128"/>
      <c r="T22" s="171"/>
      <c r="U22" s="172"/>
    </row>
    <row r="23" spans="1:21" s="127" customFormat="1">
      <c r="A23" s="133" t="s">
        <v>250</v>
      </c>
      <c r="B23" s="89" t="s">
        <v>145</v>
      </c>
      <c r="C23" s="123">
        <v>1</v>
      </c>
      <c r="D23" s="89" t="s">
        <v>40</v>
      </c>
      <c r="E23" s="127" t="s">
        <v>84</v>
      </c>
      <c r="F23" s="123">
        <v>7</v>
      </c>
      <c r="G23" s="87" t="s">
        <v>75</v>
      </c>
      <c r="H23" s="123"/>
      <c r="I23" s="123">
        <v>1</v>
      </c>
      <c r="J23" s="123">
        <v>10</v>
      </c>
      <c r="K23" s="123">
        <f t="shared" si="5"/>
        <v>10</v>
      </c>
      <c r="L23" s="123">
        <v>30</v>
      </c>
      <c r="M23" s="123"/>
      <c r="N23" s="125"/>
      <c r="O23" s="126">
        <f t="shared" ref="O23:O43" si="16">M23/6</f>
        <v>0</v>
      </c>
      <c r="Q23" s="128">
        <f t="shared" si="7"/>
        <v>30</v>
      </c>
      <c r="R23" s="129">
        <f t="shared" si="8"/>
        <v>0</v>
      </c>
      <c r="S23" s="128">
        <f t="shared" si="9"/>
        <v>30</v>
      </c>
    </row>
    <row r="24" spans="1:21" s="127" customFormat="1">
      <c r="A24" s="133" t="s">
        <v>250</v>
      </c>
      <c r="B24" s="89" t="s">
        <v>145</v>
      </c>
      <c r="C24" s="123">
        <v>1</v>
      </c>
      <c r="D24" s="89" t="s">
        <v>10</v>
      </c>
      <c r="E24" s="127" t="s">
        <v>110</v>
      </c>
      <c r="F24" s="123">
        <v>7</v>
      </c>
      <c r="G24" s="87" t="s">
        <v>83</v>
      </c>
      <c r="H24" s="123"/>
      <c r="I24" s="123">
        <v>1</v>
      </c>
      <c r="J24" s="123">
        <v>10</v>
      </c>
      <c r="K24" s="123">
        <f>J24-I24+1</f>
        <v>10</v>
      </c>
      <c r="L24" s="123">
        <v>30</v>
      </c>
      <c r="M24" s="123"/>
      <c r="N24" s="125"/>
      <c r="O24" s="126">
        <f>M24/6</f>
        <v>0</v>
      </c>
      <c r="Q24" s="128">
        <f>IF(K24=0,0,L24)</f>
        <v>30</v>
      </c>
      <c r="R24" s="129">
        <f>IF(K24=0,0,M24/1.5)</f>
        <v>0</v>
      </c>
      <c r="S24" s="128">
        <f>P24+Q24+R24</f>
        <v>30</v>
      </c>
    </row>
    <row r="25" spans="1:21" s="127" customFormat="1">
      <c r="A25" s="133" t="s">
        <v>250</v>
      </c>
      <c r="B25" s="89" t="s">
        <v>160</v>
      </c>
      <c r="C25" s="123">
        <v>1</v>
      </c>
      <c r="D25" s="89" t="s">
        <v>40</v>
      </c>
      <c r="E25" s="127" t="s">
        <v>84</v>
      </c>
      <c r="F25" s="123">
        <v>7</v>
      </c>
      <c r="G25" s="87" t="s">
        <v>139</v>
      </c>
      <c r="H25" s="123"/>
      <c r="I25" s="123">
        <v>1</v>
      </c>
      <c r="J25" s="123">
        <v>10</v>
      </c>
      <c r="K25" s="123">
        <f t="shared" si="5"/>
        <v>10</v>
      </c>
      <c r="L25" s="123">
        <v>30</v>
      </c>
      <c r="M25" s="123"/>
      <c r="N25" s="125"/>
      <c r="O25" s="126">
        <f t="shared" si="16"/>
        <v>0</v>
      </c>
      <c r="Q25" s="128">
        <f t="shared" si="7"/>
        <v>30</v>
      </c>
      <c r="R25" s="129">
        <f t="shared" si="8"/>
        <v>0</v>
      </c>
      <c r="S25" s="128">
        <f t="shared" si="9"/>
        <v>30</v>
      </c>
    </row>
    <row r="26" spans="1:21" s="127" customFormat="1">
      <c r="A26" s="133" t="s">
        <v>250</v>
      </c>
      <c r="B26" s="89" t="s">
        <v>160</v>
      </c>
      <c r="C26" s="123">
        <v>1</v>
      </c>
      <c r="D26" s="89" t="s">
        <v>81</v>
      </c>
      <c r="E26" s="127" t="s">
        <v>110</v>
      </c>
      <c r="F26" s="123">
        <v>7</v>
      </c>
      <c r="G26" s="87" t="s">
        <v>140</v>
      </c>
      <c r="H26" s="123"/>
      <c r="I26" s="123">
        <v>1</v>
      </c>
      <c r="J26" s="123">
        <v>10</v>
      </c>
      <c r="K26" s="123">
        <f t="shared" si="5"/>
        <v>10</v>
      </c>
      <c r="L26" s="123">
        <v>30</v>
      </c>
      <c r="M26" s="123"/>
      <c r="N26" s="125"/>
      <c r="O26" s="126">
        <f t="shared" si="16"/>
        <v>0</v>
      </c>
      <c r="Q26" s="128">
        <f t="shared" si="7"/>
        <v>30</v>
      </c>
      <c r="R26" s="129">
        <f t="shared" si="8"/>
        <v>0</v>
      </c>
      <c r="S26" s="128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273</v>
      </c>
      <c r="C29" s="9">
        <v>1</v>
      </c>
      <c r="D29" s="8" t="s">
        <v>298</v>
      </c>
      <c r="E29" s="14" t="s">
        <v>294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270</v>
      </c>
      <c r="C30" s="9">
        <v>1</v>
      </c>
      <c r="D30" s="8" t="s">
        <v>297</v>
      </c>
      <c r="E30" s="14" t="s">
        <v>295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270</v>
      </c>
      <c r="C31" s="9">
        <v>1</v>
      </c>
      <c r="D31" s="8" t="s">
        <v>293</v>
      </c>
      <c r="E31" s="14" t="s">
        <v>294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270</v>
      </c>
      <c r="C32" s="9">
        <v>1</v>
      </c>
      <c r="D32" s="8" t="s">
        <v>296</v>
      </c>
      <c r="E32" s="14" t="s">
        <v>295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278</v>
      </c>
      <c r="C33" s="9">
        <v>1</v>
      </c>
      <c r="D33" s="8" t="s">
        <v>300</v>
      </c>
      <c r="E33" s="14" t="s">
        <v>294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278</v>
      </c>
      <c r="C34" s="9">
        <v>1</v>
      </c>
      <c r="D34" s="8" t="s">
        <v>297</v>
      </c>
      <c r="E34" s="14" t="s">
        <v>295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270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282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270</v>
      </c>
      <c r="C38" s="9">
        <v>1</v>
      </c>
      <c r="D38" s="8" t="s">
        <v>46</v>
      </c>
      <c r="E38" s="14" t="s">
        <v>283</v>
      </c>
      <c r="F38" s="24">
        <v>4</v>
      </c>
      <c r="G38" s="11" t="s">
        <v>284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290</v>
      </c>
      <c r="E41" s="36" t="s">
        <v>291</v>
      </c>
      <c r="F41" s="11">
        <v>5</v>
      </c>
      <c r="G41" s="11" t="s">
        <v>282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292</v>
      </c>
      <c r="E42" s="36" t="s">
        <v>185</v>
      </c>
      <c r="F42" s="11">
        <v>5</v>
      </c>
      <c r="G42" s="11" t="s">
        <v>284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286</v>
      </c>
      <c r="E44" s="36" t="s">
        <v>287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327</v>
      </c>
      <c r="C45" s="9">
        <v>1</v>
      </c>
      <c r="D45" s="8" t="s">
        <v>30</v>
      </c>
      <c r="E45" s="14" t="s">
        <v>283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327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64"/>
    </row>
    <row r="47" spans="1:20" s="48" customFormat="1">
      <c r="A47" s="97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7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7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35" customFormat="1">
      <c r="A50" s="133" t="s">
        <v>252</v>
      </c>
      <c r="B50" s="89" t="s">
        <v>178</v>
      </c>
      <c r="C50" s="123">
        <v>1</v>
      </c>
      <c r="D50" s="89" t="s">
        <v>40</v>
      </c>
      <c r="E50" s="127" t="s">
        <v>110</v>
      </c>
      <c r="F50" s="123">
        <v>2</v>
      </c>
      <c r="G50" s="87" t="s">
        <v>75</v>
      </c>
      <c r="H50" s="123"/>
      <c r="I50" s="123">
        <v>1</v>
      </c>
      <c r="J50" s="123">
        <v>10</v>
      </c>
      <c r="K50" s="123">
        <f t="shared" si="38"/>
        <v>10</v>
      </c>
      <c r="L50" s="123"/>
      <c r="M50" s="123">
        <v>60</v>
      </c>
      <c r="N50" s="125"/>
      <c r="O50" s="126">
        <f>M50/6</f>
        <v>10</v>
      </c>
      <c r="P50" s="127"/>
      <c r="Q50" s="128">
        <f t="shared" si="39"/>
        <v>0</v>
      </c>
      <c r="R50" s="129">
        <f t="shared" si="40"/>
        <v>40</v>
      </c>
      <c r="S50" s="128">
        <f t="shared" si="41"/>
        <v>40</v>
      </c>
    </row>
    <row r="51" spans="1:19" s="127" customFormat="1">
      <c r="A51" s="133" t="s">
        <v>252</v>
      </c>
      <c r="B51" s="89" t="s">
        <v>178</v>
      </c>
      <c r="C51" s="123">
        <v>1</v>
      </c>
      <c r="D51" s="89" t="s">
        <v>25</v>
      </c>
      <c r="E51" s="88" t="s">
        <v>23</v>
      </c>
      <c r="F51" s="134">
        <v>2</v>
      </c>
      <c r="G51" s="87" t="s">
        <v>83</v>
      </c>
      <c r="H51" s="123"/>
      <c r="I51" s="123">
        <v>1</v>
      </c>
      <c r="J51" s="123">
        <v>10</v>
      </c>
      <c r="K51" s="123">
        <f t="shared" si="38"/>
        <v>10</v>
      </c>
      <c r="L51" s="123">
        <v>30</v>
      </c>
      <c r="M51" s="123"/>
      <c r="N51" s="125">
        <f>L51/K51</f>
        <v>3</v>
      </c>
      <c r="O51" s="126">
        <f>M51/6</f>
        <v>0</v>
      </c>
      <c r="Q51" s="128">
        <f t="shared" si="39"/>
        <v>30</v>
      </c>
      <c r="R51" s="129">
        <f t="shared" si="40"/>
        <v>0</v>
      </c>
      <c r="S51" s="128">
        <f t="shared" si="41"/>
        <v>30</v>
      </c>
    </row>
    <row r="52" spans="1:19" s="127" customFormat="1">
      <c r="A52" s="133" t="s">
        <v>252</v>
      </c>
      <c r="B52" s="89" t="s">
        <v>180</v>
      </c>
      <c r="C52" s="123">
        <v>1</v>
      </c>
      <c r="D52" s="89" t="s">
        <v>29</v>
      </c>
      <c r="E52" s="127" t="s">
        <v>110</v>
      </c>
      <c r="F52" s="123">
        <v>3</v>
      </c>
      <c r="G52" s="87" t="s">
        <v>75</v>
      </c>
      <c r="H52" s="123"/>
      <c r="I52" s="123">
        <v>1</v>
      </c>
      <c r="J52" s="123">
        <v>10</v>
      </c>
      <c r="K52" s="123">
        <f t="shared" si="38"/>
        <v>10</v>
      </c>
      <c r="L52" s="123"/>
      <c r="M52" s="123">
        <v>60</v>
      </c>
      <c r="N52" s="125"/>
      <c r="O52" s="126">
        <f>M52/6</f>
        <v>10</v>
      </c>
      <c r="Q52" s="128">
        <f t="shared" si="39"/>
        <v>0</v>
      </c>
      <c r="R52" s="129">
        <f t="shared" si="40"/>
        <v>40</v>
      </c>
      <c r="S52" s="128">
        <f t="shared" si="41"/>
        <v>40</v>
      </c>
    </row>
    <row r="53" spans="1:19" s="127" customFormat="1">
      <c r="A53" s="133" t="s">
        <v>252</v>
      </c>
      <c r="B53" s="89" t="s">
        <v>180</v>
      </c>
      <c r="C53" s="123">
        <v>1</v>
      </c>
      <c r="D53" s="89" t="s">
        <v>25</v>
      </c>
      <c r="E53" s="88" t="s">
        <v>23</v>
      </c>
      <c r="F53" s="134">
        <v>3</v>
      </c>
      <c r="G53" s="87" t="s">
        <v>83</v>
      </c>
      <c r="H53" s="123"/>
      <c r="I53" s="123">
        <v>1</v>
      </c>
      <c r="J53" s="123">
        <v>10</v>
      </c>
      <c r="K53" s="123">
        <f t="shared" si="38"/>
        <v>10</v>
      </c>
      <c r="L53" s="123">
        <v>30</v>
      </c>
      <c r="M53" s="123"/>
      <c r="N53" s="125">
        <f>L53/K53</f>
        <v>3</v>
      </c>
      <c r="O53" s="126">
        <f>M53/6</f>
        <v>0</v>
      </c>
      <c r="Q53" s="128">
        <f t="shared" si="39"/>
        <v>30</v>
      </c>
      <c r="R53" s="129">
        <f t="shared" si="40"/>
        <v>0</v>
      </c>
      <c r="S53" s="128">
        <f t="shared" si="41"/>
        <v>30</v>
      </c>
    </row>
    <row r="54" spans="1:19" s="127" customFormat="1">
      <c r="A54" s="133" t="s">
        <v>252</v>
      </c>
      <c r="B54" s="89" t="s">
        <v>160</v>
      </c>
      <c r="C54" s="123">
        <v>1</v>
      </c>
      <c r="D54" s="89" t="s">
        <v>25</v>
      </c>
      <c r="E54" s="88" t="s">
        <v>43</v>
      </c>
      <c r="F54" s="134">
        <v>3</v>
      </c>
      <c r="G54" s="87" t="s">
        <v>139</v>
      </c>
      <c r="H54" s="123"/>
      <c r="I54" s="123">
        <v>1</v>
      </c>
      <c r="J54" s="123">
        <v>10</v>
      </c>
      <c r="K54" s="123">
        <f t="shared" si="38"/>
        <v>10</v>
      </c>
      <c r="L54" s="123">
        <v>30</v>
      </c>
      <c r="M54" s="123"/>
      <c r="N54" s="125">
        <f>L54/K54</f>
        <v>3</v>
      </c>
      <c r="O54" s="126">
        <f>M54/5</f>
        <v>0</v>
      </c>
      <c r="Q54" s="128">
        <f t="shared" si="39"/>
        <v>30</v>
      </c>
      <c r="R54" s="129">
        <f t="shared" si="40"/>
        <v>0</v>
      </c>
      <c r="S54" s="128">
        <f t="shared" si="41"/>
        <v>30</v>
      </c>
    </row>
    <row r="55" spans="1:19" s="127" customFormat="1">
      <c r="A55" s="133" t="s">
        <v>252</v>
      </c>
      <c r="B55" s="89" t="s">
        <v>58</v>
      </c>
      <c r="C55" s="123">
        <v>1</v>
      </c>
      <c r="D55" s="89" t="s">
        <v>45</v>
      </c>
      <c r="E55" s="127" t="s">
        <v>111</v>
      </c>
      <c r="F55" s="123">
        <v>3</v>
      </c>
      <c r="G55" s="87" t="s">
        <v>140</v>
      </c>
      <c r="H55" s="123"/>
      <c r="I55" s="123">
        <v>1</v>
      </c>
      <c r="J55" s="123">
        <v>15</v>
      </c>
      <c r="K55" s="123">
        <f t="shared" si="38"/>
        <v>15</v>
      </c>
      <c r="L55" s="123">
        <v>30</v>
      </c>
      <c r="M55" s="123"/>
      <c r="N55" s="125">
        <f>L55/K55</f>
        <v>2</v>
      </c>
      <c r="O55" s="126">
        <f>M55/5</f>
        <v>0</v>
      </c>
      <c r="Q55" s="128">
        <f t="shared" si="39"/>
        <v>30</v>
      </c>
      <c r="R55" s="129">
        <f t="shared" si="40"/>
        <v>0</v>
      </c>
      <c r="S55" s="128">
        <f t="shared" si="41"/>
        <v>30</v>
      </c>
    </row>
    <row r="56" spans="1:19" s="127" customFormat="1">
      <c r="A56" s="88" t="s">
        <v>252</v>
      </c>
      <c r="B56" s="89" t="s">
        <v>180</v>
      </c>
      <c r="C56" s="123">
        <v>1</v>
      </c>
      <c r="D56" s="89" t="s">
        <v>288</v>
      </c>
      <c r="E56" s="124" t="s">
        <v>287</v>
      </c>
      <c r="F56" s="87">
        <v>4</v>
      </c>
      <c r="G56" s="87" t="s">
        <v>72</v>
      </c>
      <c r="H56" s="123"/>
      <c r="I56" s="123">
        <v>1</v>
      </c>
      <c r="J56" s="123">
        <v>15</v>
      </c>
      <c r="K56" s="123">
        <f t="shared" ref="K56" si="42">J56-I56+1</f>
        <v>15</v>
      </c>
      <c r="L56" s="123">
        <v>30</v>
      </c>
      <c r="M56" s="123"/>
      <c r="N56" s="125">
        <f t="shared" ref="N56" si="43">L56/K56</f>
        <v>2</v>
      </c>
      <c r="O56" s="126">
        <f t="shared" ref="O56" si="44">M56/6</f>
        <v>0</v>
      </c>
      <c r="Q56" s="128">
        <f t="shared" ref="Q56" si="45">IF(K56=0,0,L56)</f>
        <v>30</v>
      </c>
      <c r="R56" s="129">
        <f t="shared" ref="R56" si="46">IF(K56=0,0,M56/1.5)</f>
        <v>0</v>
      </c>
      <c r="S56" s="126">
        <f t="shared" ref="S56" si="47">P56+Q56+R56</f>
        <v>30</v>
      </c>
    </row>
    <row r="57" spans="1:19" s="127" customFormat="1">
      <c r="A57" s="88" t="s">
        <v>252</v>
      </c>
      <c r="B57" s="89" t="s">
        <v>180</v>
      </c>
      <c r="C57" s="123">
        <v>1</v>
      </c>
      <c r="D57" s="89" t="s">
        <v>11</v>
      </c>
      <c r="E57" s="124" t="s">
        <v>118</v>
      </c>
      <c r="F57" s="87">
        <v>4</v>
      </c>
      <c r="G57" s="87" t="s">
        <v>74</v>
      </c>
      <c r="H57" s="123"/>
      <c r="I57" s="123">
        <v>1</v>
      </c>
      <c r="J57" s="123">
        <v>15</v>
      </c>
      <c r="K57" s="123">
        <f t="shared" si="5"/>
        <v>15</v>
      </c>
      <c r="L57" s="123">
        <v>30</v>
      </c>
      <c r="M57" s="123"/>
      <c r="N57" s="125">
        <f t="shared" ref="N57:N62" si="48">L57/K57</f>
        <v>2</v>
      </c>
      <c r="O57" s="126">
        <f t="shared" si="37"/>
        <v>0</v>
      </c>
      <c r="Q57" s="128">
        <f t="shared" si="7"/>
        <v>30</v>
      </c>
      <c r="R57" s="129">
        <f t="shared" si="8"/>
        <v>0</v>
      </c>
      <c r="S57" s="126">
        <f t="shared" si="9"/>
        <v>30</v>
      </c>
    </row>
    <row r="58" spans="1:19" s="127" customFormat="1">
      <c r="A58" s="88" t="s">
        <v>252</v>
      </c>
      <c r="B58" s="89" t="s">
        <v>278</v>
      </c>
      <c r="C58" s="123">
        <v>1</v>
      </c>
      <c r="D58" s="89" t="s">
        <v>25</v>
      </c>
      <c r="E58" s="127" t="s">
        <v>283</v>
      </c>
      <c r="F58" s="87">
        <v>4</v>
      </c>
      <c r="G58" s="87" t="s">
        <v>284</v>
      </c>
      <c r="H58" s="123"/>
      <c r="I58" s="123">
        <v>6</v>
      </c>
      <c r="J58" s="123">
        <v>23</v>
      </c>
      <c r="K58" s="123">
        <f>J58-I58+1</f>
        <v>18</v>
      </c>
      <c r="L58" s="123">
        <v>30</v>
      </c>
      <c r="M58" s="123"/>
      <c r="N58" s="125">
        <f>L58/K58</f>
        <v>1.6666666666666667</v>
      </c>
      <c r="O58" s="126">
        <f>M58/6</f>
        <v>0</v>
      </c>
      <c r="Q58" s="128">
        <f>IF(K58=0,0,L58)</f>
        <v>30</v>
      </c>
      <c r="R58" s="129">
        <f>IF(K58=0,0,M58/1.5)</f>
        <v>0</v>
      </c>
      <c r="S58" s="128">
        <f>P58+Q58+R58</f>
        <v>30</v>
      </c>
    </row>
    <row r="59" spans="1:19" s="135" customFormat="1">
      <c r="A59" s="88" t="s">
        <v>252</v>
      </c>
      <c r="B59" s="89" t="s">
        <v>278</v>
      </c>
      <c r="C59" s="123">
        <v>1</v>
      </c>
      <c r="D59" s="89" t="s">
        <v>26</v>
      </c>
      <c r="E59" s="88" t="s">
        <v>138</v>
      </c>
      <c r="F59" s="87">
        <v>4</v>
      </c>
      <c r="G59" s="87" t="s">
        <v>282</v>
      </c>
      <c r="H59" s="123"/>
      <c r="I59" s="123">
        <v>6</v>
      </c>
      <c r="J59" s="123">
        <v>23</v>
      </c>
      <c r="K59" s="123">
        <f>J59-I59+1</f>
        <v>18</v>
      </c>
      <c r="L59" s="123">
        <v>60</v>
      </c>
      <c r="M59" s="123"/>
      <c r="N59" s="125">
        <f>L59/K59</f>
        <v>3.3333333333333335</v>
      </c>
      <c r="O59" s="126">
        <f t="shared" ref="O59" si="49">M59/5</f>
        <v>0</v>
      </c>
      <c r="P59" s="127"/>
      <c r="Q59" s="128">
        <f>IF(K59=0,0,L59)</f>
        <v>60</v>
      </c>
      <c r="R59" s="129">
        <f>IF(K59=0,0,M59/1.5)</f>
        <v>0</v>
      </c>
      <c r="S59" s="128">
        <f>P59+Q59+R59</f>
        <v>60</v>
      </c>
    </row>
    <row r="60" spans="1:19" s="127" customFormat="1">
      <c r="A60" s="133" t="s">
        <v>252</v>
      </c>
      <c r="B60" s="89" t="s">
        <v>56</v>
      </c>
      <c r="C60" s="123">
        <v>1</v>
      </c>
      <c r="D60" s="89" t="s">
        <v>45</v>
      </c>
      <c r="E60" s="127" t="s">
        <v>111</v>
      </c>
      <c r="F60" s="87">
        <v>5</v>
      </c>
      <c r="G60" s="87" t="s">
        <v>75</v>
      </c>
      <c r="H60" s="123"/>
      <c r="I60" s="123">
        <v>1</v>
      </c>
      <c r="J60" s="123">
        <v>15</v>
      </c>
      <c r="K60" s="123">
        <f t="shared" ref="K60:K140" si="50">J60-I60+1</f>
        <v>15</v>
      </c>
      <c r="L60" s="123">
        <v>30</v>
      </c>
      <c r="M60" s="123"/>
      <c r="N60" s="125">
        <f t="shared" si="48"/>
        <v>2</v>
      </c>
      <c r="O60" s="126">
        <f>M60/5</f>
        <v>0</v>
      </c>
      <c r="Q60" s="128">
        <f t="shared" ref="Q60:Q140" si="51">IF(K60=0,0,L60)</f>
        <v>30</v>
      </c>
      <c r="R60" s="129">
        <f t="shared" ref="R60:R140" si="52">IF(K60=0,0,M60/1.5)</f>
        <v>0</v>
      </c>
      <c r="S60" s="128">
        <f t="shared" ref="S60:S140" si="53">P60+Q60+R60</f>
        <v>30</v>
      </c>
    </row>
    <row r="61" spans="1:19" s="127" customFormat="1">
      <c r="A61" s="133" t="s">
        <v>252</v>
      </c>
      <c r="B61" s="89" t="s">
        <v>145</v>
      </c>
      <c r="C61" s="123">
        <v>1</v>
      </c>
      <c r="D61" s="89" t="s">
        <v>25</v>
      </c>
      <c r="E61" s="88" t="s">
        <v>43</v>
      </c>
      <c r="F61" s="134">
        <v>5</v>
      </c>
      <c r="G61" s="87" t="s">
        <v>83</v>
      </c>
      <c r="H61" s="123"/>
      <c r="I61" s="123">
        <v>1</v>
      </c>
      <c r="J61" s="123">
        <v>10</v>
      </c>
      <c r="K61" s="123">
        <f t="shared" si="50"/>
        <v>10</v>
      </c>
      <c r="L61" s="123">
        <v>30</v>
      </c>
      <c r="M61" s="123"/>
      <c r="N61" s="125">
        <f t="shared" si="48"/>
        <v>3</v>
      </c>
      <c r="O61" s="126">
        <f>M61/5</f>
        <v>0</v>
      </c>
      <c r="Q61" s="128">
        <f t="shared" si="51"/>
        <v>30</v>
      </c>
      <c r="R61" s="129">
        <f t="shared" si="52"/>
        <v>0</v>
      </c>
      <c r="S61" s="128">
        <f t="shared" si="53"/>
        <v>30</v>
      </c>
    </row>
    <row r="62" spans="1:19" s="127" customFormat="1">
      <c r="A62" s="133" t="s">
        <v>252</v>
      </c>
      <c r="B62" s="89" t="s">
        <v>273</v>
      </c>
      <c r="C62" s="123">
        <v>1</v>
      </c>
      <c r="D62" s="89" t="s">
        <v>137</v>
      </c>
      <c r="E62" s="88" t="s">
        <v>138</v>
      </c>
      <c r="F62" s="87">
        <v>5</v>
      </c>
      <c r="G62" s="87" t="s">
        <v>282</v>
      </c>
      <c r="H62" s="123"/>
      <c r="I62" s="123">
        <v>6</v>
      </c>
      <c r="J62" s="123">
        <v>23</v>
      </c>
      <c r="K62" s="123">
        <f t="shared" si="50"/>
        <v>18</v>
      </c>
      <c r="L62" s="123">
        <v>60</v>
      </c>
      <c r="M62" s="123"/>
      <c r="N62" s="125">
        <f t="shared" si="48"/>
        <v>3.3333333333333335</v>
      </c>
      <c r="O62" s="126">
        <f t="shared" ref="O62" si="54">M62/5</f>
        <v>0</v>
      </c>
      <c r="Q62" s="128">
        <f t="shared" si="51"/>
        <v>60</v>
      </c>
      <c r="R62" s="129">
        <f t="shared" si="52"/>
        <v>0</v>
      </c>
      <c r="S62" s="128">
        <f t="shared" si="53"/>
        <v>60</v>
      </c>
    </row>
    <row r="63" spans="1:19" s="127" customFormat="1">
      <c r="A63" s="88" t="s">
        <v>252</v>
      </c>
      <c r="B63" s="89" t="s">
        <v>178</v>
      </c>
      <c r="C63" s="123">
        <v>1</v>
      </c>
      <c r="D63" s="89" t="s">
        <v>11</v>
      </c>
      <c r="E63" s="124" t="s">
        <v>118</v>
      </c>
      <c r="F63" s="87">
        <v>6</v>
      </c>
      <c r="G63" s="87" t="s">
        <v>74</v>
      </c>
      <c r="H63" s="123"/>
      <c r="I63" s="123">
        <v>1</v>
      </c>
      <c r="J63" s="123">
        <v>15</v>
      </c>
      <c r="K63" s="123">
        <f t="shared" ref="K63:K69" si="55">J63-I63+1</f>
        <v>15</v>
      </c>
      <c r="L63" s="123">
        <v>30</v>
      </c>
      <c r="M63" s="123"/>
      <c r="N63" s="125">
        <f>L63/K63</f>
        <v>2</v>
      </c>
      <c r="O63" s="126">
        <f>M63/6</f>
        <v>0</v>
      </c>
      <c r="Q63" s="128">
        <f t="shared" ref="Q63:Q69" si="56">IF(K63=0,0,L63)</f>
        <v>30</v>
      </c>
      <c r="R63" s="129">
        <f t="shared" ref="R63:R69" si="57">IF(K63=0,0,M63/1.5)</f>
        <v>0</v>
      </c>
      <c r="S63" s="126">
        <f t="shared" ref="S63:S69" si="58">P63+Q63+R63</f>
        <v>30</v>
      </c>
    </row>
    <row r="64" spans="1:19" s="127" customFormat="1">
      <c r="A64" s="88" t="s">
        <v>252</v>
      </c>
      <c r="B64" s="89" t="s">
        <v>178</v>
      </c>
      <c r="C64" s="123">
        <v>1</v>
      </c>
      <c r="D64" s="89" t="s">
        <v>286</v>
      </c>
      <c r="E64" s="124" t="s">
        <v>287</v>
      </c>
      <c r="F64" s="87">
        <v>6</v>
      </c>
      <c r="G64" s="87" t="s">
        <v>102</v>
      </c>
      <c r="H64" s="123"/>
      <c r="I64" s="123">
        <v>1</v>
      </c>
      <c r="J64" s="123">
        <v>15</v>
      </c>
      <c r="K64" s="123">
        <f t="shared" si="55"/>
        <v>15</v>
      </c>
      <c r="L64" s="123">
        <v>30</v>
      </c>
      <c r="M64" s="123"/>
      <c r="N64" s="125">
        <f>L64/K64</f>
        <v>2</v>
      </c>
      <c r="O64" s="126">
        <f>M64/6</f>
        <v>0</v>
      </c>
      <c r="Q64" s="128">
        <f t="shared" si="56"/>
        <v>30</v>
      </c>
      <c r="R64" s="129">
        <f t="shared" si="57"/>
        <v>0</v>
      </c>
      <c r="S64" s="126">
        <f t="shared" si="58"/>
        <v>30</v>
      </c>
    </row>
    <row r="65" spans="1:19" s="127" customFormat="1">
      <c r="A65" s="88" t="s">
        <v>252</v>
      </c>
      <c r="B65" s="89" t="s">
        <v>155</v>
      </c>
      <c r="C65" s="123">
        <v>1</v>
      </c>
      <c r="D65" s="89" t="s">
        <v>27</v>
      </c>
      <c r="E65" s="127" t="s">
        <v>113</v>
      </c>
      <c r="F65" s="123">
        <v>7</v>
      </c>
      <c r="G65" s="87" t="s">
        <v>206</v>
      </c>
      <c r="H65" s="123"/>
      <c r="I65" s="123">
        <v>1</v>
      </c>
      <c r="J65" s="123">
        <v>10</v>
      </c>
      <c r="K65" s="123">
        <f t="shared" si="55"/>
        <v>10</v>
      </c>
      <c r="L65" s="123">
        <v>60</v>
      </c>
      <c r="M65" s="123"/>
      <c r="N65" s="125"/>
      <c r="O65" s="126">
        <f>M65/6</f>
        <v>0</v>
      </c>
      <c r="Q65" s="128">
        <f t="shared" si="56"/>
        <v>60</v>
      </c>
      <c r="R65" s="129">
        <f t="shared" si="57"/>
        <v>0</v>
      </c>
      <c r="S65" s="128">
        <f t="shared" si="58"/>
        <v>60</v>
      </c>
    </row>
    <row r="66" spans="1:19" s="127" customFormat="1">
      <c r="A66" s="88" t="s">
        <v>252</v>
      </c>
      <c r="B66" s="89" t="s">
        <v>280</v>
      </c>
      <c r="C66" s="123">
        <v>1</v>
      </c>
      <c r="D66" s="89" t="s">
        <v>202</v>
      </c>
      <c r="E66" s="88" t="s">
        <v>138</v>
      </c>
      <c r="F66" s="87">
        <v>7</v>
      </c>
      <c r="G66" s="87" t="s">
        <v>282</v>
      </c>
      <c r="H66" s="123"/>
      <c r="I66" s="123">
        <v>6</v>
      </c>
      <c r="J66" s="123">
        <v>23</v>
      </c>
      <c r="K66" s="123">
        <f t="shared" si="55"/>
        <v>18</v>
      </c>
      <c r="L66" s="123">
        <v>60</v>
      </c>
      <c r="M66" s="123"/>
      <c r="N66" s="125">
        <f>L66/K66</f>
        <v>3.3333333333333335</v>
      </c>
      <c r="O66" s="126">
        <f>M66/5</f>
        <v>0</v>
      </c>
      <c r="Q66" s="128">
        <f t="shared" si="56"/>
        <v>60</v>
      </c>
      <c r="R66" s="129">
        <f t="shared" si="57"/>
        <v>0</v>
      </c>
      <c r="S66" s="128">
        <f t="shared" si="58"/>
        <v>60</v>
      </c>
    </row>
    <row r="67" spans="1:19" s="27" customFormat="1">
      <c r="A67" s="97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7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7" t="s">
        <v>144</v>
      </c>
      <c r="B69" s="8" t="s">
        <v>273</v>
      </c>
      <c r="C69" s="9">
        <v>1</v>
      </c>
      <c r="D69" s="8" t="s">
        <v>60</v>
      </c>
      <c r="E69" s="14" t="s">
        <v>283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7" t="s">
        <v>144</v>
      </c>
      <c r="B70" s="8" t="s">
        <v>271</v>
      </c>
      <c r="C70" s="9">
        <v>1</v>
      </c>
      <c r="D70" s="8" t="s">
        <v>60</v>
      </c>
      <c r="E70" s="14" t="s">
        <v>283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7" t="s">
        <v>144</v>
      </c>
      <c r="B71" s="8" t="s">
        <v>281</v>
      </c>
      <c r="C71" s="9">
        <v>1</v>
      </c>
      <c r="D71" s="8" t="s">
        <v>60</v>
      </c>
      <c r="E71" s="14" t="s">
        <v>283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7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7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4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0">
        <f>IF(K73=0,0,M73/1.5)</f>
        <v>0</v>
      </c>
      <c r="S73" s="52">
        <f>P73+Q73+R73</f>
        <v>30</v>
      </c>
    </row>
    <row r="74" spans="1:19" s="27" customFormat="1">
      <c r="A74" s="97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7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7" t="s">
        <v>144</v>
      </c>
      <c r="B76" s="8" t="s">
        <v>275</v>
      </c>
      <c r="C76" s="9">
        <v>1</v>
      </c>
      <c r="D76" s="8" t="s">
        <v>25</v>
      </c>
      <c r="E76" s="14" t="s">
        <v>283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7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7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7" t="s">
        <v>144</v>
      </c>
      <c r="B79" s="46" t="s">
        <v>156</v>
      </c>
      <c r="C79" s="47">
        <v>1</v>
      </c>
      <c r="D79" s="46" t="s">
        <v>290</v>
      </c>
      <c r="E79" s="91" t="s">
        <v>291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0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7" t="s">
        <v>144</v>
      </c>
      <c r="B80" s="46" t="s">
        <v>156</v>
      </c>
      <c r="C80" s="47">
        <v>1</v>
      </c>
      <c r="D80" s="46" t="s">
        <v>292</v>
      </c>
      <c r="E80" s="91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0">
        <f t="shared" si="66"/>
        <v>0</v>
      </c>
      <c r="S80" s="51">
        <f t="shared" si="67"/>
        <v>30</v>
      </c>
    </row>
    <row r="81" spans="1:19" s="27" customFormat="1">
      <c r="A81" s="97" t="s">
        <v>144</v>
      </c>
      <c r="B81" s="8" t="s">
        <v>275</v>
      </c>
      <c r="C81" s="9">
        <v>1</v>
      </c>
      <c r="D81" s="8" t="s">
        <v>304</v>
      </c>
      <c r="E81" s="14" t="s">
        <v>295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7" t="s">
        <v>144</v>
      </c>
      <c r="B82" s="8" t="s">
        <v>280</v>
      </c>
      <c r="C82" s="9">
        <v>1</v>
      </c>
      <c r="D82" s="8" t="s">
        <v>46</v>
      </c>
      <c r="E82" s="14" t="s">
        <v>283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27" customFormat="1">
      <c r="A83" s="133" t="s">
        <v>253</v>
      </c>
      <c r="B83" s="89" t="s">
        <v>180</v>
      </c>
      <c r="C83" s="123">
        <v>1</v>
      </c>
      <c r="D83" s="89" t="s">
        <v>49</v>
      </c>
      <c r="E83" s="127" t="s">
        <v>97</v>
      </c>
      <c r="F83" s="123">
        <v>2</v>
      </c>
      <c r="G83" s="87" t="s">
        <v>75</v>
      </c>
      <c r="H83" s="123"/>
      <c r="I83" s="123">
        <v>1</v>
      </c>
      <c r="J83" s="123">
        <v>10</v>
      </c>
      <c r="K83" s="123">
        <f t="shared" si="65"/>
        <v>10</v>
      </c>
      <c r="L83" s="123">
        <v>30</v>
      </c>
      <c r="M83" s="123"/>
      <c r="N83" s="125">
        <f t="shared" si="64"/>
        <v>3</v>
      </c>
      <c r="O83" s="126">
        <f>M83/6</f>
        <v>0</v>
      </c>
      <c r="Q83" s="128">
        <f>IF(K83=0,0,L83)</f>
        <v>30</v>
      </c>
      <c r="R83" s="129">
        <f t="shared" si="66"/>
        <v>0</v>
      </c>
      <c r="S83" s="128">
        <f t="shared" si="67"/>
        <v>30</v>
      </c>
    </row>
    <row r="84" spans="1:19" s="135" customFormat="1">
      <c r="A84" s="133" t="s">
        <v>253</v>
      </c>
      <c r="B84" s="89" t="s">
        <v>180</v>
      </c>
      <c r="C84" s="123">
        <v>1</v>
      </c>
      <c r="D84" s="89" t="s">
        <v>141</v>
      </c>
      <c r="E84" s="127" t="s">
        <v>114</v>
      </c>
      <c r="F84" s="123">
        <v>2</v>
      </c>
      <c r="G84" s="87" t="s">
        <v>83</v>
      </c>
      <c r="H84" s="123"/>
      <c r="I84" s="123">
        <v>1</v>
      </c>
      <c r="J84" s="123">
        <v>10</v>
      </c>
      <c r="K84" s="123">
        <f t="shared" si="50"/>
        <v>10</v>
      </c>
      <c r="L84" s="123">
        <v>30</v>
      </c>
      <c r="M84" s="123"/>
      <c r="N84" s="125">
        <f t="shared" ref="N84:N91" si="71">L84/K84</f>
        <v>3</v>
      </c>
      <c r="O84" s="126">
        <f t="shared" ref="O84:O146" si="72">M84/6</f>
        <v>0</v>
      </c>
      <c r="P84" s="127"/>
      <c r="Q84" s="128">
        <f t="shared" si="51"/>
        <v>30</v>
      </c>
      <c r="R84" s="129">
        <f t="shared" si="52"/>
        <v>0</v>
      </c>
      <c r="S84" s="128">
        <f t="shared" si="53"/>
        <v>30</v>
      </c>
    </row>
    <row r="85" spans="1:19" s="127" customFormat="1">
      <c r="A85" s="133" t="s">
        <v>253</v>
      </c>
      <c r="B85" s="89" t="s">
        <v>178</v>
      </c>
      <c r="C85" s="123">
        <v>1</v>
      </c>
      <c r="D85" s="89" t="s">
        <v>49</v>
      </c>
      <c r="E85" s="127" t="s">
        <v>97</v>
      </c>
      <c r="F85" s="123">
        <v>3</v>
      </c>
      <c r="G85" s="87" t="s">
        <v>75</v>
      </c>
      <c r="H85" s="123"/>
      <c r="I85" s="123">
        <v>1</v>
      </c>
      <c r="J85" s="123">
        <v>10</v>
      </c>
      <c r="K85" s="123">
        <f>J85-I85+1</f>
        <v>10</v>
      </c>
      <c r="L85" s="123">
        <v>30</v>
      </c>
      <c r="M85" s="123"/>
      <c r="N85" s="125">
        <f>L85/K85</f>
        <v>3</v>
      </c>
      <c r="O85" s="126">
        <f>M85/6</f>
        <v>0</v>
      </c>
      <c r="Q85" s="128">
        <f>IF(K85=0,0,L85)</f>
        <v>30</v>
      </c>
      <c r="R85" s="129">
        <f>IF(K85=0,0,M85/1.5)</f>
        <v>0</v>
      </c>
      <c r="S85" s="128">
        <f>P85+Q85+R85</f>
        <v>30</v>
      </c>
    </row>
    <row r="86" spans="1:19" s="135" customFormat="1">
      <c r="A86" s="133" t="s">
        <v>253</v>
      </c>
      <c r="B86" s="89" t="s">
        <v>178</v>
      </c>
      <c r="C86" s="123">
        <v>1</v>
      </c>
      <c r="D86" s="89" t="s">
        <v>141</v>
      </c>
      <c r="E86" s="127" t="s">
        <v>114</v>
      </c>
      <c r="F86" s="123">
        <v>3</v>
      </c>
      <c r="G86" s="87" t="s">
        <v>83</v>
      </c>
      <c r="H86" s="123"/>
      <c r="I86" s="123">
        <v>1</v>
      </c>
      <c r="J86" s="123">
        <v>10</v>
      </c>
      <c r="K86" s="123">
        <f t="shared" si="50"/>
        <v>10</v>
      </c>
      <c r="L86" s="123">
        <v>30</v>
      </c>
      <c r="M86" s="123"/>
      <c r="N86" s="125">
        <f t="shared" si="71"/>
        <v>3</v>
      </c>
      <c r="O86" s="126">
        <f t="shared" si="72"/>
        <v>0</v>
      </c>
      <c r="P86" s="127"/>
      <c r="Q86" s="128">
        <f t="shared" si="51"/>
        <v>30</v>
      </c>
      <c r="R86" s="129">
        <f t="shared" si="52"/>
        <v>0</v>
      </c>
      <c r="S86" s="128">
        <f t="shared" si="53"/>
        <v>30</v>
      </c>
    </row>
    <row r="87" spans="1:19" s="127" customFormat="1">
      <c r="A87" s="88" t="s">
        <v>253</v>
      </c>
      <c r="B87" s="89" t="s">
        <v>280</v>
      </c>
      <c r="C87" s="123">
        <v>1</v>
      </c>
      <c r="D87" s="89" t="s">
        <v>390</v>
      </c>
      <c r="E87" s="127" t="s">
        <v>294</v>
      </c>
      <c r="F87" s="87">
        <v>3</v>
      </c>
      <c r="G87" s="87" t="s">
        <v>140</v>
      </c>
      <c r="H87" s="123"/>
      <c r="I87" s="123">
        <v>6</v>
      </c>
      <c r="J87" s="123">
        <v>23</v>
      </c>
      <c r="K87" s="123">
        <f t="shared" si="50"/>
        <v>18</v>
      </c>
      <c r="L87" s="123">
        <v>30</v>
      </c>
      <c r="M87" s="123"/>
      <c r="N87" s="125">
        <f t="shared" si="71"/>
        <v>1.6666666666666667</v>
      </c>
      <c r="O87" s="126">
        <f t="shared" ref="O87" si="73">M87/5</f>
        <v>0</v>
      </c>
      <c r="Q87" s="128">
        <f t="shared" si="51"/>
        <v>30</v>
      </c>
      <c r="R87" s="129">
        <f t="shared" si="52"/>
        <v>0</v>
      </c>
      <c r="S87" s="128">
        <f t="shared" si="53"/>
        <v>30</v>
      </c>
    </row>
    <row r="88" spans="1:19" s="127" customFormat="1">
      <c r="A88" s="133" t="s">
        <v>253</v>
      </c>
      <c r="B88" s="89" t="s">
        <v>157</v>
      </c>
      <c r="C88" s="123">
        <v>1</v>
      </c>
      <c r="D88" s="89" t="s">
        <v>81</v>
      </c>
      <c r="E88" s="127" t="s">
        <v>110</v>
      </c>
      <c r="F88" s="123">
        <v>4</v>
      </c>
      <c r="G88" s="87" t="s">
        <v>75</v>
      </c>
      <c r="H88" s="123"/>
      <c r="I88" s="123">
        <v>1</v>
      </c>
      <c r="J88" s="123">
        <v>10</v>
      </c>
      <c r="K88" s="123">
        <f>J88-I88+1</f>
        <v>10</v>
      </c>
      <c r="L88" s="123">
        <v>30</v>
      </c>
      <c r="M88" s="123"/>
      <c r="N88" s="125">
        <f>L88/K88</f>
        <v>3</v>
      </c>
      <c r="O88" s="126">
        <f>M88/6</f>
        <v>0</v>
      </c>
      <c r="Q88" s="128">
        <f>IF(K88=0,0,L88)</f>
        <v>30</v>
      </c>
      <c r="R88" s="129">
        <f>IF(K88=0,0,M88/1.5)</f>
        <v>0</v>
      </c>
      <c r="S88" s="128">
        <f>P88+Q88+R88</f>
        <v>30</v>
      </c>
    </row>
    <row r="89" spans="1:19" s="127" customFormat="1">
      <c r="A89" s="133" t="s">
        <v>253</v>
      </c>
      <c r="B89" s="89" t="s">
        <v>157</v>
      </c>
      <c r="C89" s="123">
        <v>1</v>
      </c>
      <c r="D89" s="89" t="s">
        <v>25</v>
      </c>
      <c r="E89" s="88" t="s">
        <v>23</v>
      </c>
      <c r="F89" s="134">
        <v>4</v>
      </c>
      <c r="G89" s="87" t="s">
        <v>83</v>
      </c>
      <c r="H89" s="123"/>
      <c r="I89" s="123">
        <v>1</v>
      </c>
      <c r="J89" s="123">
        <v>10</v>
      </c>
      <c r="K89" s="123">
        <f>J89-I89+1</f>
        <v>10</v>
      </c>
      <c r="L89" s="123">
        <v>30</v>
      </c>
      <c r="M89" s="123"/>
      <c r="N89" s="125">
        <f>L89/K89</f>
        <v>3</v>
      </c>
      <c r="O89" s="126">
        <f>M89/6</f>
        <v>0</v>
      </c>
      <c r="Q89" s="128">
        <f>IF(K89=0,0,L89)</f>
        <v>30</v>
      </c>
      <c r="R89" s="129">
        <f>IF(K89=0,0,M89/1.5)</f>
        <v>0</v>
      </c>
      <c r="S89" s="128">
        <f>P89+Q89+R89</f>
        <v>30</v>
      </c>
    </row>
    <row r="90" spans="1:19" s="127" customFormat="1">
      <c r="A90" s="133" t="s">
        <v>253</v>
      </c>
      <c r="B90" s="89" t="s">
        <v>157</v>
      </c>
      <c r="C90" s="123">
        <v>1</v>
      </c>
      <c r="D90" s="89" t="s">
        <v>49</v>
      </c>
      <c r="E90" s="127" t="s">
        <v>97</v>
      </c>
      <c r="F90" s="123">
        <v>5</v>
      </c>
      <c r="G90" s="87" t="s">
        <v>75</v>
      </c>
      <c r="H90" s="123"/>
      <c r="I90" s="123">
        <v>1</v>
      </c>
      <c r="J90" s="123">
        <v>10</v>
      </c>
      <c r="K90" s="123">
        <f>J90-I90+1</f>
        <v>10</v>
      </c>
      <c r="L90" s="123">
        <v>30</v>
      </c>
      <c r="M90" s="123"/>
      <c r="N90" s="125">
        <f>L90/K90</f>
        <v>3</v>
      </c>
      <c r="O90" s="126">
        <f>M90/6</f>
        <v>0</v>
      </c>
      <c r="Q90" s="128">
        <f>IF(K90=0,0,L90)</f>
        <v>30</v>
      </c>
      <c r="R90" s="129">
        <f>IF(K90=0,0,M90/1.5)</f>
        <v>0</v>
      </c>
      <c r="S90" s="128">
        <f>P90+Q90+R90</f>
        <v>30</v>
      </c>
    </row>
    <row r="91" spans="1:19" s="135" customFormat="1">
      <c r="A91" s="133" t="s">
        <v>253</v>
      </c>
      <c r="B91" s="89" t="s">
        <v>157</v>
      </c>
      <c r="C91" s="123">
        <v>1</v>
      </c>
      <c r="D91" s="89" t="s">
        <v>141</v>
      </c>
      <c r="E91" s="127" t="s">
        <v>114</v>
      </c>
      <c r="F91" s="123">
        <v>5</v>
      </c>
      <c r="G91" s="87" t="s">
        <v>83</v>
      </c>
      <c r="H91" s="123"/>
      <c r="I91" s="123">
        <v>1</v>
      </c>
      <c r="J91" s="123">
        <v>10</v>
      </c>
      <c r="K91" s="123">
        <f t="shared" si="50"/>
        <v>10</v>
      </c>
      <c r="L91" s="123">
        <v>30</v>
      </c>
      <c r="M91" s="123"/>
      <c r="N91" s="125">
        <f t="shared" si="71"/>
        <v>3</v>
      </c>
      <c r="O91" s="126">
        <f t="shared" si="72"/>
        <v>0</v>
      </c>
      <c r="P91" s="127"/>
      <c r="Q91" s="128">
        <f t="shared" si="51"/>
        <v>30</v>
      </c>
      <c r="R91" s="129">
        <f t="shared" si="52"/>
        <v>0</v>
      </c>
      <c r="S91" s="128">
        <f t="shared" si="53"/>
        <v>30</v>
      </c>
    </row>
    <row r="92" spans="1:19" s="130" customFormat="1" ht="15.95" customHeight="1">
      <c r="A92" s="133" t="s">
        <v>253</v>
      </c>
      <c r="B92" s="89" t="s">
        <v>148</v>
      </c>
      <c r="C92" s="123">
        <v>1</v>
      </c>
      <c r="D92" s="89" t="s">
        <v>338</v>
      </c>
      <c r="E92" s="127" t="s">
        <v>185</v>
      </c>
      <c r="F92" s="123">
        <v>6</v>
      </c>
      <c r="G92" s="87" t="s">
        <v>75</v>
      </c>
      <c r="H92" s="123"/>
      <c r="I92" s="123">
        <v>1</v>
      </c>
      <c r="J92" s="123">
        <v>15</v>
      </c>
      <c r="K92" s="123">
        <f>J92-I92+1</f>
        <v>15</v>
      </c>
      <c r="L92" s="123">
        <v>30</v>
      </c>
      <c r="M92" s="123"/>
      <c r="N92" s="125">
        <f>L92/K92</f>
        <v>2</v>
      </c>
      <c r="O92" s="126">
        <f>M92/5</f>
        <v>0</v>
      </c>
      <c r="P92" s="127"/>
      <c r="Q92" s="128">
        <f>IF(K92=0,0,L92)</f>
        <v>30</v>
      </c>
      <c r="R92" s="129">
        <f>IF(K92=0,0,M92/1.5)</f>
        <v>0</v>
      </c>
      <c r="S92" s="128">
        <f>P92+Q92+R92</f>
        <v>30</v>
      </c>
    </row>
    <row r="93" spans="1:19" s="130" customFormat="1" ht="15.95" customHeight="1">
      <c r="A93" s="133" t="s">
        <v>253</v>
      </c>
      <c r="B93" s="89" t="s">
        <v>148</v>
      </c>
      <c r="C93" s="123">
        <v>1</v>
      </c>
      <c r="D93" s="89" t="s">
        <v>30</v>
      </c>
      <c r="E93" s="127" t="s">
        <v>201</v>
      </c>
      <c r="F93" s="123">
        <v>6</v>
      </c>
      <c r="G93" s="87" t="s">
        <v>83</v>
      </c>
      <c r="H93" s="123"/>
      <c r="I93" s="123">
        <v>1</v>
      </c>
      <c r="J93" s="123">
        <v>15</v>
      </c>
      <c r="K93" s="123">
        <f>J93-I93+1</f>
        <v>15</v>
      </c>
      <c r="L93" s="123">
        <v>30</v>
      </c>
      <c r="M93" s="123"/>
      <c r="N93" s="125">
        <f>L93/K93</f>
        <v>2</v>
      </c>
      <c r="O93" s="126">
        <f>M93/5</f>
        <v>0</v>
      </c>
      <c r="P93" s="127"/>
      <c r="Q93" s="128">
        <f>IF(K93=0,0,L93)</f>
        <v>30</v>
      </c>
      <c r="R93" s="129">
        <f>IF(K93=0,0,M93/1.5)</f>
        <v>0</v>
      </c>
      <c r="S93" s="128">
        <f>P93+Q93+R93</f>
        <v>30</v>
      </c>
    </row>
    <row r="94" spans="1:19" s="130" customFormat="1" ht="15.95" customHeight="1">
      <c r="A94" s="133" t="s">
        <v>253</v>
      </c>
      <c r="B94" s="89" t="s">
        <v>273</v>
      </c>
      <c r="C94" s="123"/>
      <c r="D94" s="89" t="s">
        <v>393</v>
      </c>
      <c r="E94" s="127" t="s">
        <v>392</v>
      </c>
      <c r="F94" s="123">
        <v>6</v>
      </c>
      <c r="G94" s="87">
        <v>7</v>
      </c>
      <c r="H94" s="123"/>
      <c r="I94" s="123"/>
      <c r="J94" s="123"/>
      <c r="K94" s="123"/>
      <c r="L94" s="123"/>
      <c r="M94" s="123"/>
      <c r="N94" s="125"/>
      <c r="O94" s="126"/>
      <c r="P94" s="127"/>
      <c r="Q94" s="128"/>
      <c r="R94" s="129"/>
      <c r="S94" s="128"/>
    </row>
    <row r="95" spans="1:19" s="130" customFormat="1" ht="15.95" customHeight="1">
      <c r="A95" s="133"/>
      <c r="B95" s="89"/>
      <c r="C95" s="123"/>
      <c r="D95" s="89"/>
      <c r="E95" s="127"/>
      <c r="F95" s="123"/>
      <c r="G95" s="87"/>
      <c r="H95" s="123"/>
      <c r="I95" s="123"/>
      <c r="J95" s="123"/>
      <c r="K95" s="123"/>
      <c r="L95" s="123"/>
      <c r="M95" s="123"/>
      <c r="N95" s="125"/>
      <c r="O95" s="126"/>
      <c r="P95" s="127"/>
      <c r="Q95" s="128"/>
      <c r="R95" s="129"/>
      <c r="S95" s="128"/>
    </row>
    <row r="96" spans="1:19" s="130" customFormat="1" ht="15.95" customHeight="1">
      <c r="A96" s="133" t="s">
        <v>253</v>
      </c>
      <c r="B96" s="89" t="s">
        <v>270</v>
      </c>
      <c r="C96" s="123"/>
      <c r="D96" s="89" t="s">
        <v>391</v>
      </c>
      <c r="E96" s="127" t="s">
        <v>392</v>
      </c>
      <c r="F96" s="123">
        <v>7</v>
      </c>
      <c r="G96" s="87">
        <v>2</v>
      </c>
      <c r="H96" s="123"/>
      <c r="I96" s="123"/>
      <c r="J96" s="123"/>
      <c r="K96" s="123"/>
      <c r="L96" s="123"/>
      <c r="M96" s="123"/>
      <c r="N96" s="125"/>
      <c r="O96" s="126"/>
      <c r="P96" s="127"/>
      <c r="Q96" s="128"/>
      <c r="R96" s="129"/>
      <c r="S96" s="128"/>
    </row>
    <row r="97" spans="1:19" s="130" customFormat="1" ht="15.95" customHeight="1">
      <c r="A97" s="133" t="s">
        <v>253</v>
      </c>
      <c r="B97" s="89" t="s">
        <v>278</v>
      </c>
      <c r="C97" s="123"/>
      <c r="D97" s="89" t="s">
        <v>396</v>
      </c>
      <c r="E97" s="127" t="s">
        <v>392</v>
      </c>
      <c r="F97" s="123">
        <v>7</v>
      </c>
      <c r="G97" s="87">
        <v>6</v>
      </c>
      <c r="H97" s="123"/>
      <c r="I97" s="123"/>
      <c r="J97" s="123"/>
      <c r="K97" s="123"/>
      <c r="L97" s="123"/>
      <c r="M97" s="123"/>
      <c r="N97" s="125"/>
      <c r="O97" s="126"/>
      <c r="P97" s="127"/>
      <c r="Q97" s="128"/>
      <c r="R97" s="129"/>
      <c r="S97" s="128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288</v>
      </c>
      <c r="E99" s="36" t="s">
        <v>287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7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7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7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7" t="s">
        <v>143</v>
      </c>
      <c r="B103" s="8" t="s">
        <v>179</v>
      </c>
      <c r="C103" s="9">
        <v>1</v>
      </c>
      <c r="D103" s="8" t="s">
        <v>288</v>
      </c>
      <c r="E103" s="36" t="s">
        <v>287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7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7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7" t="s">
        <v>143</v>
      </c>
      <c r="B106" s="8" t="s">
        <v>275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27" customFormat="1">
      <c r="A107" s="88" t="s">
        <v>255</v>
      </c>
      <c r="B107" s="89" t="s">
        <v>155</v>
      </c>
      <c r="C107" s="123">
        <v>1</v>
      </c>
      <c r="D107" s="89" t="s">
        <v>288</v>
      </c>
      <c r="E107" s="124" t="s">
        <v>287</v>
      </c>
      <c r="F107" s="87">
        <v>2</v>
      </c>
      <c r="G107" s="87" t="s">
        <v>72</v>
      </c>
      <c r="H107" s="123"/>
      <c r="I107" s="123">
        <v>1</v>
      </c>
      <c r="J107" s="123">
        <v>15</v>
      </c>
      <c r="K107" s="123">
        <f t="shared" ref="K107:K113" si="76">J107-I107+1</f>
        <v>15</v>
      </c>
      <c r="L107" s="123">
        <v>30</v>
      </c>
      <c r="M107" s="123"/>
      <c r="N107" s="125">
        <f t="shared" ref="N107:N112" si="77">L107/K107</f>
        <v>2</v>
      </c>
      <c r="O107" s="126">
        <f>M107/6</f>
        <v>0</v>
      </c>
      <c r="Q107" s="128">
        <f t="shared" ref="Q107:Q113" si="78">IF(K107=0,0,L107)</f>
        <v>30</v>
      </c>
      <c r="R107" s="129">
        <f t="shared" ref="R107:R112" si="79">IF(K107=0,0,M107/1.5)</f>
        <v>0</v>
      </c>
      <c r="S107" s="126">
        <f t="shared" ref="S107:S112" si="80">P107+Q107+R107</f>
        <v>30</v>
      </c>
    </row>
    <row r="108" spans="1:19" s="127" customFormat="1">
      <c r="A108" s="88" t="s">
        <v>255</v>
      </c>
      <c r="B108" s="89" t="s">
        <v>155</v>
      </c>
      <c r="C108" s="123">
        <v>1</v>
      </c>
      <c r="D108" s="89" t="s">
        <v>11</v>
      </c>
      <c r="E108" s="124" t="s">
        <v>118</v>
      </c>
      <c r="F108" s="87">
        <v>2</v>
      </c>
      <c r="G108" s="87" t="s">
        <v>74</v>
      </c>
      <c r="H108" s="123"/>
      <c r="I108" s="123">
        <v>1</v>
      </c>
      <c r="J108" s="123">
        <v>15</v>
      </c>
      <c r="K108" s="123">
        <f t="shared" si="76"/>
        <v>15</v>
      </c>
      <c r="L108" s="123">
        <v>30</v>
      </c>
      <c r="M108" s="123"/>
      <c r="N108" s="125">
        <f t="shared" si="77"/>
        <v>2</v>
      </c>
      <c r="O108" s="126">
        <f>M108/6</f>
        <v>0</v>
      </c>
      <c r="Q108" s="128">
        <f t="shared" si="78"/>
        <v>30</v>
      </c>
      <c r="R108" s="129">
        <f t="shared" si="79"/>
        <v>0</v>
      </c>
      <c r="S108" s="126">
        <f t="shared" si="80"/>
        <v>30</v>
      </c>
    </row>
    <row r="109" spans="1:19" s="127" customFormat="1">
      <c r="A109" s="88" t="s">
        <v>255</v>
      </c>
      <c r="B109" s="89" t="s">
        <v>280</v>
      </c>
      <c r="C109" s="123">
        <v>1</v>
      </c>
      <c r="D109" s="89" t="s">
        <v>305</v>
      </c>
      <c r="E109" s="127" t="s">
        <v>295</v>
      </c>
      <c r="F109" s="87">
        <v>3</v>
      </c>
      <c r="G109" s="87" t="s">
        <v>75</v>
      </c>
      <c r="H109" s="123"/>
      <c r="I109" s="123">
        <v>6</v>
      </c>
      <c r="J109" s="123">
        <v>23</v>
      </c>
      <c r="K109" s="123">
        <f t="shared" si="76"/>
        <v>18</v>
      </c>
      <c r="L109" s="123">
        <v>30</v>
      </c>
      <c r="M109" s="123"/>
      <c r="N109" s="125">
        <f t="shared" si="77"/>
        <v>1.6666666666666667</v>
      </c>
      <c r="O109" s="126">
        <f>M109/5</f>
        <v>0</v>
      </c>
      <c r="Q109" s="128">
        <f t="shared" si="78"/>
        <v>30</v>
      </c>
      <c r="R109" s="129">
        <f t="shared" si="79"/>
        <v>0</v>
      </c>
      <c r="S109" s="128">
        <f t="shared" si="80"/>
        <v>30</v>
      </c>
    </row>
    <row r="110" spans="1:19" s="127" customFormat="1">
      <c r="A110" s="88" t="s">
        <v>255</v>
      </c>
      <c r="B110" s="89" t="s">
        <v>280</v>
      </c>
      <c r="C110" s="123">
        <v>1</v>
      </c>
      <c r="D110" s="89" t="s">
        <v>306</v>
      </c>
      <c r="E110" s="127" t="s">
        <v>294</v>
      </c>
      <c r="F110" s="87">
        <v>3</v>
      </c>
      <c r="G110" s="87" t="s">
        <v>83</v>
      </c>
      <c r="H110" s="123"/>
      <c r="I110" s="123">
        <v>6</v>
      </c>
      <c r="J110" s="123">
        <v>23</v>
      </c>
      <c r="K110" s="123">
        <f t="shared" si="76"/>
        <v>18</v>
      </c>
      <c r="L110" s="123">
        <v>30</v>
      </c>
      <c r="M110" s="123"/>
      <c r="N110" s="125">
        <f t="shared" si="77"/>
        <v>1.6666666666666667</v>
      </c>
      <c r="O110" s="126">
        <f>M110/5</f>
        <v>0</v>
      </c>
      <c r="Q110" s="128">
        <f t="shared" si="78"/>
        <v>30</v>
      </c>
      <c r="R110" s="129">
        <f t="shared" si="79"/>
        <v>0</v>
      </c>
      <c r="S110" s="128">
        <f t="shared" si="80"/>
        <v>30</v>
      </c>
    </row>
    <row r="111" spans="1:19" s="127" customFormat="1">
      <c r="A111" s="88" t="s">
        <v>255</v>
      </c>
      <c r="B111" s="89" t="s">
        <v>272</v>
      </c>
      <c r="C111" s="123">
        <v>1</v>
      </c>
      <c r="D111" s="89" t="s">
        <v>299</v>
      </c>
      <c r="E111" s="127" t="s">
        <v>295</v>
      </c>
      <c r="F111" s="87">
        <v>3</v>
      </c>
      <c r="G111" s="87" t="s">
        <v>75</v>
      </c>
      <c r="H111" s="123"/>
      <c r="I111" s="123">
        <v>6</v>
      </c>
      <c r="J111" s="123">
        <v>23</v>
      </c>
      <c r="K111" s="123">
        <f t="shared" si="76"/>
        <v>18</v>
      </c>
      <c r="L111" s="123">
        <v>30</v>
      </c>
      <c r="M111" s="123"/>
      <c r="N111" s="125">
        <f t="shared" si="77"/>
        <v>1.6666666666666667</v>
      </c>
      <c r="O111" s="126">
        <f>M111/5</f>
        <v>0</v>
      </c>
      <c r="Q111" s="128">
        <f t="shared" si="78"/>
        <v>30</v>
      </c>
      <c r="R111" s="129">
        <f t="shared" si="79"/>
        <v>0</v>
      </c>
      <c r="S111" s="128">
        <f t="shared" si="80"/>
        <v>30</v>
      </c>
    </row>
    <row r="112" spans="1:19" s="127" customFormat="1">
      <c r="A112" s="88" t="s">
        <v>255</v>
      </c>
      <c r="B112" s="89" t="s">
        <v>270</v>
      </c>
      <c r="C112" s="123">
        <v>1</v>
      </c>
      <c r="D112" s="89" t="s">
        <v>293</v>
      </c>
      <c r="E112" s="127" t="s">
        <v>294</v>
      </c>
      <c r="F112" s="87">
        <v>3</v>
      </c>
      <c r="G112" s="87" t="s">
        <v>83</v>
      </c>
      <c r="H112" s="123"/>
      <c r="I112" s="123">
        <v>6</v>
      </c>
      <c r="J112" s="123">
        <v>23</v>
      </c>
      <c r="K112" s="123">
        <f t="shared" si="76"/>
        <v>18</v>
      </c>
      <c r="L112" s="123">
        <v>30</v>
      </c>
      <c r="M112" s="123"/>
      <c r="N112" s="125">
        <f t="shared" si="77"/>
        <v>1.6666666666666667</v>
      </c>
      <c r="O112" s="126">
        <f>M112/5</f>
        <v>0</v>
      </c>
      <c r="Q112" s="128">
        <f t="shared" si="78"/>
        <v>30</v>
      </c>
      <c r="R112" s="129">
        <f t="shared" si="79"/>
        <v>0</v>
      </c>
      <c r="S112" s="128">
        <f t="shared" si="80"/>
        <v>30</v>
      </c>
    </row>
    <row r="113" spans="1:20" s="127" customFormat="1">
      <c r="A113" s="88" t="s">
        <v>255</v>
      </c>
      <c r="B113" s="89" t="s">
        <v>327</v>
      </c>
      <c r="C113" s="123">
        <v>1</v>
      </c>
      <c r="D113" s="89" t="s">
        <v>13</v>
      </c>
      <c r="E113" s="124" t="s">
        <v>114</v>
      </c>
      <c r="F113" s="87">
        <v>3</v>
      </c>
      <c r="G113" s="87" t="s">
        <v>140</v>
      </c>
      <c r="H113" s="123"/>
      <c r="I113" s="123">
        <v>5</v>
      </c>
      <c r="J113" s="123">
        <v>14</v>
      </c>
      <c r="K113" s="123">
        <f t="shared" si="76"/>
        <v>10</v>
      </c>
      <c r="L113" s="123">
        <v>30</v>
      </c>
      <c r="M113" s="123"/>
      <c r="N113" s="125">
        <f t="shared" ref="N113" si="81">L113/K113</f>
        <v>3</v>
      </c>
      <c r="O113" s="126">
        <f>M113/5</f>
        <v>0</v>
      </c>
      <c r="Q113" s="128">
        <f t="shared" si="78"/>
        <v>30</v>
      </c>
      <c r="R113" s="129">
        <f t="shared" ref="R113" si="82">IF(K113=0,0,M113/1.5)</f>
        <v>0</v>
      </c>
      <c r="S113" s="128">
        <f t="shared" ref="S113" si="83">P113+Q113+R113</f>
        <v>30</v>
      </c>
    </row>
    <row r="114" spans="1:20" s="127" customFormat="1">
      <c r="A114" s="88" t="s">
        <v>255</v>
      </c>
      <c r="B114" s="89" t="s">
        <v>271</v>
      </c>
      <c r="C114" s="123">
        <v>1</v>
      </c>
      <c r="D114" s="89" t="s">
        <v>137</v>
      </c>
      <c r="E114" s="88" t="s">
        <v>138</v>
      </c>
      <c r="F114" s="87">
        <v>4</v>
      </c>
      <c r="G114" s="87" t="s">
        <v>125</v>
      </c>
      <c r="H114" s="123"/>
      <c r="I114" s="123">
        <v>6</v>
      </c>
      <c r="J114" s="123">
        <v>23</v>
      </c>
      <c r="K114" s="123">
        <f t="shared" ref="K114:K117" si="84">J114-I114+1</f>
        <v>18</v>
      </c>
      <c r="L114" s="123">
        <v>60</v>
      </c>
      <c r="M114" s="123"/>
      <c r="N114" s="125">
        <f t="shared" ref="N114:N118" si="85">L114/K114</f>
        <v>3.3333333333333335</v>
      </c>
      <c r="O114" s="126">
        <f t="shared" ref="O114" si="86">M114/5</f>
        <v>0</v>
      </c>
      <c r="Q114" s="128">
        <f t="shared" ref="Q114:Q116" si="87">IF(K114=0,0,L114)</f>
        <v>60</v>
      </c>
      <c r="R114" s="129">
        <f t="shared" ref="R114:R117" si="88">IF(K114=0,0,M114/1.5)</f>
        <v>0</v>
      </c>
      <c r="S114" s="128">
        <f t="shared" ref="S114:S117" si="89">P114+Q114+R114</f>
        <v>60</v>
      </c>
    </row>
    <row r="115" spans="1:20" s="127" customFormat="1">
      <c r="A115" s="88" t="s">
        <v>255</v>
      </c>
      <c r="B115" s="89" t="s">
        <v>272</v>
      </c>
      <c r="C115" s="123">
        <v>1</v>
      </c>
      <c r="D115" s="89" t="s">
        <v>46</v>
      </c>
      <c r="E115" s="127" t="s">
        <v>283</v>
      </c>
      <c r="F115" s="87">
        <v>5</v>
      </c>
      <c r="G115" s="87" t="s">
        <v>73</v>
      </c>
      <c r="H115" s="123"/>
      <c r="I115" s="123">
        <v>6</v>
      </c>
      <c r="J115" s="123">
        <v>23</v>
      </c>
      <c r="K115" s="123">
        <f t="shared" si="84"/>
        <v>18</v>
      </c>
      <c r="L115" s="123">
        <v>30</v>
      </c>
      <c r="M115" s="123"/>
      <c r="N115" s="125">
        <f t="shared" si="85"/>
        <v>1.6666666666666667</v>
      </c>
      <c r="O115" s="126">
        <f t="shared" ref="O115" si="90">M115/6</f>
        <v>0</v>
      </c>
      <c r="Q115" s="128">
        <f t="shared" si="87"/>
        <v>30</v>
      </c>
      <c r="R115" s="129">
        <f t="shared" si="88"/>
        <v>0</v>
      </c>
      <c r="S115" s="128">
        <f t="shared" si="89"/>
        <v>30</v>
      </c>
    </row>
    <row r="116" spans="1:20" s="127" customFormat="1">
      <c r="A116" s="88" t="s">
        <v>255</v>
      </c>
      <c r="B116" s="89" t="s">
        <v>272</v>
      </c>
      <c r="C116" s="123">
        <v>1</v>
      </c>
      <c r="D116" s="89" t="s">
        <v>137</v>
      </c>
      <c r="E116" s="88" t="s">
        <v>138</v>
      </c>
      <c r="F116" s="87">
        <v>5</v>
      </c>
      <c r="G116" s="87" t="s">
        <v>125</v>
      </c>
      <c r="H116" s="123"/>
      <c r="I116" s="123">
        <v>6</v>
      </c>
      <c r="J116" s="123">
        <v>23</v>
      </c>
      <c r="K116" s="123">
        <f t="shared" si="84"/>
        <v>18</v>
      </c>
      <c r="L116" s="123">
        <v>60</v>
      </c>
      <c r="M116" s="123"/>
      <c r="N116" s="125">
        <f t="shared" si="85"/>
        <v>3.3333333333333335</v>
      </c>
      <c r="O116" s="126">
        <f t="shared" ref="O116" si="91">M116/5</f>
        <v>0</v>
      </c>
      <c r="Q116" s="128">
        <f t="shared" si="87"/>
        <v>60</v>
      </c>
      <c r="R116" s="129">
        <f t="shared" si="88"/>
        <v>0</v>
      </c>
      <c r="S116" s="128">
        <f t="shared" si="89"/>
        <v>60</v>
      </c>
    </row>
    <row r="117" spans="1:20" s="127" customFormat="1">
      <c r="A117" s="88" t="s">
        <v>255</v>
      </c>
      <c r="B117" s="89" t="s">
        <v>148</v>
      </c>
      <c r="C117" s="123">
        <v>1</v>
      </c>
      <c r="D117" s="89" t="s">
        <v>11</v>
      </c>
      <c r="E117" s="124" t="s">
        <v>118</v>
      </c>
      <c r="F117" s="87">
        <v>5</v>
      </c>
      <c r="G117" s="87" t="s">
        <v>102</v>
      </c>
      <c r="H117" s="123"/>
      <c r="I117" s="123">
        <v>2</v>
      </c>
      <c r="J117" s="123">
        <v>16</v>
      </c>
      <c r="K117" s="123">
        <f t="shared" si="84"/>
        <v>15</v>
      </c>
      <c r="L117" s="123"/>
      <c r="M117" s="123">
        <v>60</v>
      </c>
      <c r="N117" s="125">
        <f t="shared" si="85"/>
        <v>0</v>
      </c>
      <c r="O117" s="126">
        <v>0</v>
      </c>
      <c r="Q117" s="128"/>
      <c r="R117" s="129">
        <f t="shared" si="88"/>
        <v>40</v>
      </c>
      <c r="S117" s="128">
        <f t="shared" si="89"/>
        <v>40</v>
      </c>
    </row>
    <row r="118" spans="1:20" s="127" customFormat="1">
      <c r="A118" s="88" t="s">
        <v>255</v>
      </c>
      <c r="B118" s="89" t="s">
        <v>383</v>
      </c>
      <c r="C118" s="123">
        <v>1</v>
      </c>
      <c r="D118" s="89" t="s">
        <v>11</v>
      </c>
      <c r="E118" s="124" t="s">
        <v>397</v>
      </c>
      <c r="F118" s="87">
        <v>5</v>
      </c>
      <c r="G118" s="87" t="s">
        <v>400</v>
      </c>
      <c r="H118" s="123"/>
      <c r="I118" s="123">
        <v>5</v>
      </c>
      <c r="J118" s="123">
        <v>14</v>
      </c>
      <c r="K118" s="123">
        <f>J118-I118+1</f>
        <v>10</v>
      </c>
      <c r="L118" s="123">
        <v>30</v>
      </c>
      <c r="M118" s="123"/>
      <c r="N118" s="125">
        <f t="shared" si="85"/>
        <v>3</v>
      </c>
      <c r="O118" s="126">
        <f>M118/5</f>
        <v>0</v>
      </c>
      <c r="Q118" s="128">
        <f>IF(K118=0,0,L118)</f>
        <v>30</v>
      </c>
      <c r="R118" s="129">
        <f>IF(K118=0,0,M118/1.5)</f>
        <v>0</v>
      </c>
      <c r="S118" s="128">
        <f>P118+Q118+R118</f>
        <v>30</v>
      </c>
      <c r="T118" s="170"/>
    </row>
    <row r="119" spans="1:20" s="27" customFormat="1">
      <c r="A119" s="7" t="s">
        <v>301</v>
      </c>
      <c r="B119" s="8" t="s">
        <v>274</v>
      </c>
      <c r="C119" s="9">
        <v>1</v>
      </c>
      <c r="D119" s="8" t="s">
        <v>300</v>
      </c>
      <c r="E119" s="14" t="s">
        <v>294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301</v>
      </c>
      <c r="B120" s="8" t="s">
        <v>274</v>
      </c>
      <c r="C120" s="9">
        <v>1</v>
      </c>
      <c r="D120" s="8" t="s">
        <v>302</v>
      </c>
      <c r="E120" s="14" t="s">
        <v>295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301</v>
      </c>
      <c r="B121" s="8" t="s">
        <v>330</v>
      </c>
      <c r="C121" s="9"/>
      <c r="D121" s="8" t="s">
        <v>401</v>
      </c>
      <c r="E121" s="14" t="s">
        <v>392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301</v>
      </c>
      <c r="B122" s="8" t="s">
        <v>274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301</v>
      </c>
      <c r="B123" s="8" t="s">
        <v>274</v>
      </c>
      <c r="C123" s="9">
        <v>1</v>
      </c>
      <c r="D123" s="8" t="s">
        <v>46</v>
      </c>
      <c r="E123" s="14" t="s">
        <v>283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301</v>
      </c>
      <c r="B124" s="8" t="s">
        <v>275</v>
      </c>
      <c r="C124" s="9">
        <v>1</v>
      </c>
      <c r="D124" s="8" t="s">
        <v>298</v>
      </c>
      <c r="E124" s="14" t="s">
        <v>294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27" customFormat="1">
      <c r="A125" s="88" t="s">
        <v>303</v>
      </c>
      <c r="B125" s="89" t="s">
        <v>274</v>
      </c>
      <c r="C125" s="123">
        <v>1</v>
      </c>
      <c r="D125" s="89" t="s">
        <v>302</v>
      </c>
      <c r="E125" s="127" t="s">
        <v>295</v>
      </c>
      <c r="F125" s="87">
        <v>2</v>
      </c>
      <c r="G125" s="87" t="s">
        <v>75</v>
      </c>
      <c r="H125" s="123"/>
      <c r="I125" s="123">
        <v>6</v>
      </c>
      <c r="J125" s="123">
        <v>23</v>
      </c>
      <c r="K125" s="123">
        <f t="shared" si="99"/>
        <v>18</v>
      </c>
      <c r="L125" s="123">
        <v>30</v>
      </c>
      <c r="M125" s="123"/>
      <c r="N125" s="125">
        <f t="shared" si="100"/>
        <v>1.6666666666666667</v>
      </c>
      <c r="O125" s="126">
        <f>M125/5</f>
        <v>0</v>
      </c>
      <c r="Q125" s="128">
        <f t="shared" si="101"/>
        <v>30</v>
      </c>
      <c r="R125" s="129">
        <f t="shared" si="102"/>
        <v>0</v>
      </c>
      <c r="S125" s="128">
        <f t="shared" si="103"/>
        <v>30</v>
      </c>
    </row>
    <row r="126" spans="1:20" s="127" customFormat="1">
      <c r="A126" s="88" t="s">
        <v>303</v>
      </c>
      <c r="B126" s="89" t="s">
        <v>274</v>
      </c>
      <c r="C126" s="123">
        <v>1</v>
      </c>
      <c r="D126" s="89" t="s">
        <v>300</v>
      </c>
      <c r="E126" s="127" t="s">
        <v>294</v>
      </c>
      <c r="F126" s="87">
        <v>2</v>
      </c>
      <c r="G126" s="87" t="s">
        <v>83</v>
      </c>
      <c r="H126" s="123"/>
      <c r="I126" s="123">
        <v>6</v>
      </c>
      <c r="J126" s="123">
        <v>23</v>
      </c>
      <c r="K126" s="123">
        <f t="shared" si="99"/>
        <v>18</v>
      </c>
      <c r="L126" s="123">
        <v>30</v>
      </c>
      <c r="M126" s="123"/>
      <c r="N126" s="125">
        <f t="shared" si="100"/>
        <v>1.6666666666666667</v>
      </c>
      <c r="O126" s="126">
        <f>M126/5</f>
        <v>0</v>
      </c>
      <c r="Q126" s="128">
        <f t="shared" si="101"/>
        <v>30</v>
      </c>
      <c r="R126" s="129">
        <f t="shared" si="102"/>
        <v>0</v>
      </c>
      <c r="S126" s="128">
        <f t="shared" si="103"/>
        <v>30</v>
      </c>
    </row>
    <row r="127" spans="1:20" s="127" customFormat="1">
      <c r="A127" s="88" t="s">
        <v>303</v>
      </c>
      <c r="B127" s="89" t="s">
        <v>277</v>
      </c>
      <c r="C127" s="123">
        <v>1</v>
      </c>
      <c r="D127" s="89" t="s">
        <v>46</v>
      </c>
      <c r="E127" s="127" t="s">
        <v>283</v>
      </c>
      <c r="F127" s="87">
        <v>5</v>
      </c>
      <c r="G127" s="87" t="s">
        <v>72</v>
      </c>
      <c r="H127" s="123"/>
      <c r="I127" s="123">
        <v>6</v>
      </c>
      <c r="J127" s="123">
        <v>23</v>
      </c>
      <c r="K127" s="123">
        <f t="shared" ref="K127" si="104">J127-I127+1</f>
        <v>18</v>
      </c>
      <c r="L127" s="123">
        <v>30</v>
      </c>
      <c r="M127" s="123"/>
      <c r="N127" s="125">
        <f t="shared" ref="N127" si="105">L127/K127</f>
        <v>1.6666666666666667</v>
      </c>
      <c r="O127" s="126">
        <f t="shared" ref="O127" si="106">M127/6</f>
        <v>0</v>
      </c>
      <c r="Q127" s="128">
        <f t="shared" ref="Q127" si="107">IF(K127=0,0,L127)</f>
        <v>30</v>
      </c>
      <c r="R127" s="129">
        <f t="shared" ref="R127" si="108">IF(K127=0,0,M127/1.5)</f>
        <v>0</v>
      </c>
      <c r="S127" s="128">
        <f t="shared" ref="S127" si="109">P127+Q127+R127</f>
        <v>30</v>
      </c>
    </row>
    <row r="128" spans="1:20" s="40" customFormat="1">
      <c r="A128" s="95" t="s">
        <v>336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6">
        <f t="shared" si="52"/>
        <v>0</v>
      </c>
      <c r="S128" s="44">
        <f t="shared" si="53"/>
        <v>30</v>
      </c>
    </row>
    <row r="129" spans="1:19" s="40" customFormat="1">
      <c r="A129" s="95" t="s">
        <v>336</v>
      </c>
      <c r="B129" s="38" t="s">
        <v>330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282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6">
        <f>IF(K129=0,0,M129/1.5)</f>
        <v>0</v>
      </c>
      <c r="S129" s="44">
        <f>P129+Q129+R129</f>
        <v>60</v>
      </c>
    </row>
    <row r="130" spans="1:19" s="40" customFormat="1">
      <c r="A130" s="95" t="s">
        <v>336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6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5" t="s">
        <v>336</v>
      </c>
      <c r="B131" s="38" t="s">
        <v>330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6">
        <f>IF(K131=0,0,M131/1.5)</f>
        <v>0</v>
      </c>
      <c r="S131" s="44">
        <f>P131+Q131+R131</f>
        <v>60</v>
      </c>
    </row>
    <row r="132" spans="1:19" s="40" customFormat="1">
      <c r="A132" s="95" t="s">
        <v>336</v>
      </c>
      <c r="B132" s="38" t="s">
        <v>330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6">
        <f>IF(K132=0,0,M132/1.5)</f>
        <v>0</v>
      </c>
      <c r="S132" s="44">
        <f>P132+Q132+R132</f>
        <v>60</v>
      </c>
    </row>
    <row r="133" spans="1:19" s="40" customFormat="1">
      <c r="A133" s="95" t="s">
        <v>336</v>
      </c>
      <c r="B133" s="38" t="s">
        <v>333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6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5" t="s">
        <v>336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6">
        <f t="shared" si="114"/>
        <v>0</v>
      </c>
      <c r="S134" s="44">
        <f t="shared" si="115"/>
        <v>30</v>
      </c>
    </row>
    <row r="135" spans="1:19" s="40" customFormat="1">
      <c r="A135" s="95" t="s">
        <v>336</v>
      </c>
      <c r="B135" s="38" t="s">
        <v>330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6">
        <f>IF(K135=0,0,M135/1.5)</f>
        <v>0</v>
      </c>
      <c r="S135" s="44">
        <f>P135+Q135+R135</f>
        <v>60</v>
      </c>
    </row>
    <row r="136" spans="1:19" s="40" customFormat="1">
      <c r="A136" s="95" t="s">
        <v>336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6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5" t="s">
        <v>336</v>
      </c>
      <c r="B137" s="38" t="s">
        <v>330</v>
      </c>
      <c r="C137" s="39">
        <v>1</v>
      </c>
      <c r="D137" s="38" t="s">
        <v>46</v>
      </c>
      <c r="E137" s="40" t="s">
        <v>331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6">
        <f t="shared" si="126"/>
        <v>0</v>
      </c>
      <c r="S137" s="44">
        <f t="shared" si="127"/>
        <v>45</v>
      </c>
    </row>
    <row r="138" spans="1:19" s="40" customFormat="1">
      <c r="A138" s="95" t="s">
        <v>336</v>
      </c>
      <c r="B138" s="38" t="s">
        <v>330</v>
      </c>
      <c r="C138" s="39">
        <v>1</v>
      </c>
      <c r="D138" s="38" t="s">
        <v>30</v>
      </c>
      <c r="E138" s="40" t="s">
        <v>283</v>
      </c>
      <c r="F138" s="41">
        <v>6</v>
      </c>
      <c r="G138" s="41" t="s">
        <v>284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6">
        <f t="shared" si="126"/>
        <v>0</v>
      </c>
      <c r="S138" s="44">
        <f t="shared" si="127"/>
        <v>30</v>
      </c>
    </row>
    <row r="139" spans="1:19" s="40" customFormat="1">
      <c r="A139" s="95" t="s">
        <v>336</v>
      </c>
      <c r="B139" s="38" t="s">
        <v>330</v>
      </c>
      <c r="C139" s="39">
        <v>1</v>
      </c>
      <c r="D139" s="38" t="s">
        <v>46</v>
      </c>
      <c r="E139" s="40" t="s">
        <v>331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6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7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7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6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6" si="134">IF(K141=0,0,L141)</f>
        <v>0</v>
      </c>
      <c r="R141" s="16">
        <f t="shared" ref="R141:R226" si="135">IF(K141=0,0,M141/1.5)</f>
        <v>40</v>
      </c>
      <c r="S141" s="15">
        <f t="shared" ref="S141:S226" si="136">P141+Q141+R141</f>
        <v>40</v>
      </c>
    </row>
    <row r="142" spans="1:19" s="27" customFormat="1">
      <c r="A142" s="97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27" customFormat="1">
      <c r="A143" s="161" t="s">
        <v>249</v>
      </c>
      <c r="B143" s="89" t="s">
        <v>145</v>
      </c>
      <c r="C143" s="123">
        <v>1</v>
      </c>
      <c r="D143" s="89" t="s">
        <v>41</v>
      </c>
      <c r="E143" s="127" t="s">
        <v>117</v>
      </c>
      <c r="F143" s="123">
        <v>4</v>
      </c>
      <c r="G143" s="87" t="s">
        <v>75</v>
      </c>
      <c r="H143" s="123"/>
      <c r="I143" s="123">
        <v>1</v>
      </c>
      <c r="J143" s="123">
        <v>15</v>
      </c>
      <c r="K143" s="123">
        <f t="shared" si="133"/>
        <v>15</v>
      </c>
      <c r="L143" s="123">
        <v>45</v>
      </c>
      <c r="M143" s="123"/>
      <c r="N143" s="125">
        <f t="shared" ref="N143:N154" si="137">L143/K143</f>
        <v>3</v>
      </c>
      <c r="O143" s="126">
        <f t="shared" si="72"/>
        <v>0</v>
      </c>
      <c r="Q143" s="128">
        <f t="shared" si="134"/>
        <v>45</v>
      </c>
      <c r="R143" s="129">
        <f t="shared" si="135"/>
        <v>0</v>
      </c>
      <c r="S143" s="128">
        <f t="shared" si="136"/>
        <v>45</v>
      </c>
    </row>
    <row r="144" spans="1:19" s="127" customFormat="1">
      <c r="A144" s="161" t="s">
        <v>249</v>
      </c>
      <c r="B144" s="89" t="s">
        <v>146</v>
      </c>
      <c r="C144" s="123">
        <v>1</v>
      </c>
      <c r="D144" s="89" t="s">
        <v>41</v>
      </c>
      <c r="E144" s="127" t="s">
        <v>117</v>
      </c>
      <c r="F144" s="123">
        <v>4</v>
      </c>
      <c r="G144" s="87" t="s">
        <v>83</v>
      </c>
      <c r="H144" s="123"/>
      <c r="I144" s="123">
        <v>1</v>
      </c>
      <c r="J144" s="123">
        <v>15</v>
      </c>
      <c r="K144" s="123">
        <f t="shared" si="133"/>
        <v>15</v>
      </c>
      <c r="L144" s="123">
        <v>45</v>
      </c>
      <c r="M144" s="123"/>
      <c r="N144" s="125">
        <f t="shared" si="137"/>
        <v>3</v>
      </c>
      <c r="O144" s="126">
        <f t="shared" si="72"/>
        <v>0</v>
      </c>
      <c r="Q144" s="128">
        <f t="shared" si="134"/>
        <v>45</v>
      </c>
      <c r="R144" s="129">
        <f t="shared" si="135"/>
        <v>0</v>
      </c>
      <c r="S144" s="128">
        <f t="shared" si="136"/>
        <v>45</v>
      </c>
    </row>
    <row r="145" spans="1:20" s="127" customFormat="1">
      <c r="A145" s="161" t="s">
        <v>249</v>
      </c>
      <c r="B145" s="89" t="s">
        <v>148</v>
      </c>
      <c r="C145" s="123">
        <v>1</v>
      </c>
      <c r="D145" s="131" t="s">
        <v>41</v>
      </c>
      <c r="E145" s="131" t="s">
        <v>9</v>
      </c>
      <c r="F145" s="87">
        <v>6</v>
      </c>
      <c r="G145" s="87" t="s">
        <v>339</v>
      </c>
      <c r="H145" s="123"/>
      <c r="I145" s="123">
        <v>1</v>
      </c>
      <c r="J145" s="123">
        <v>10</v>
      </c>
      <c r="K145" s="123">
        <f t="shared" si="133"/>
        <v>10</v>
      </c>
      <c r="L145" s="123">
        <v>30</v>
      </c>
      <c r="M145" s="123"/>
      <c r="N145" s="125">
        <f t="shared" si="137"/>
        <v>3</v>
      </c>
      <c r="O145" s="126">
        <f t="shared" si="72"/>
        <v>0</v>
      </c>
      <c r="Q145" s="128">
        <f t="shared" si="134"/>
        <v>30</v>
      </c>
      <c r="R145" s="129">
        <f t="shared" si="135"/>
        <v>0</v>
      </c>
      <c r="S145" s="128">
        <f t="shared" si="136"/>
        <v>30</v>
      </c>
    </row>
    <row r="146" spans="1:20" s="127" customFormat="1">
      <c r="A146" s="161" t="s">
        <v>249</v>
      </c>
      <c r="B146" s="89" t="s">
        <v>172</v>
      </c>
      <c r="C146" s="123">
        <v>1</v>
      </c>
      <c r="D146" s="89" t="s">
        <v>45</v>
      </c>
      <c r="E146" s="131" t="s">
        <v>173</v>
      </c>
      <c r="F146" s="123">
        <v>5</v>
      </c>
      <c r="G146" s="87" t="s">
        <v>139</v>
      </c>
      <c r="H146" s="123"/>
      <c r="I146" s="123"/>
      <c r="J146" s="123"/>
      <c r="K146" s="123">
        <f t="shared" si="133"/>
        <v>1</v>
      </c>
      <c r="L146" s="123"/>
      <c r="M146" s="123">
        <v>30</v>
      </c>
      <c r="N146" s="125">
        <f t="shared" si="137"/>
        <v>0</v>
      </c>
      <c r="O146" s="126">
        <f t="shared" si="72"/>
        <v>5</v>
      </c>
      <c r="Q146" s="128">
        <f t="shared" si="134"/>
        <v>0</v>
      </c>
      <c r="R146" s="129">
        <f t="shared" si="135"/>
        <v>20</v>
      </c>
      <c r="S146" s="128">
        <f t="shared" si="136"/>
        <v>20</v>
      </c>
    </row>
    <row r="147" spans="1:20" s="40" customFormat="1">
      <c r="A147" s="155" t="s">
        <v>247</v>
      </c>
      <c r="B147" s="38" t="s">
        <v>57</v>
      </c>
      <c r="C147" s="39">
        <v>1</v>
      </c>
      <c r="D147" s="157" t="s">
        <v>13</v>
      </c>
      <c r="E147" s="157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6">
        <f t="shared" si="135"/>
        <v>0</v>
      </c>
      <c r="S147" s="44">
        <f t="shared" si="136"/>
        <v>45</v>
      </c>
    </row>
    <row r="148" spans="1:20" s="40" customFormat="1">
      <c r="A148" s="155" t="s">
        <v>247</v>
      </c>
      <c r="B148" s="38" t="s">
        <v>56</v>
      </c>
      <c r="C148" s="39">
        <v>1</v>
      </c>
      <c r="D148" s="38" t="s">
        <v>13</v>
      </c>
      <c r="E148" s="157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6">
        <f t="shared" si="135"/>
        <v>0</v>
      </c>
      <c r="S148" s="44">
        <f t="shared" si="136"/>
        <v>45</v>
      </c>
    </row>
    <row r="149" spans="1:20" s="40" customFormat="1">
      <c r="A149" s="155" t="s">
        <v>247</v>
      </c>
      <c r="B149" s="38" t="s">
        <v>148</v>
      </c>
      <c r="C149" s="39">
        <v>1</v>
      </c>
      <c r="D149" s="157" t="s">
        <v>13</v>
      </c>
      <c r="E149" s="157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6">
        <f t="shared" si="135"/>
        <v>0</v>
      </c>
      <c r="S149" s="44">
        <f t="shared" si="136"/>
        <v>45</v>
      </c>
    </row>
    <row r="150" spans="1:20" s="40" customFormat="1">
      <c r="A150" s="155" t="s">
        <v>247</v>
      </c>
      <c r="B150" s="38" t="s">
        <v>166</v>
      </c>
      <c r="C150" s="39">
        <v>1</v>
      </c>
      <c r="D150" s="38" t="s">
        <v>60</v>
      </c>
      <c r="E150" s="157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6">
        <f t="shared" si="135"/>
        <v>0</v>
      </c>
      <c r="S150" s="44">
        <f t="shared" si="136"/>
        <v>30</v>
      </c>
    </row>
    <row r="151" spans="1:20" s="40" customFormat="1">
      <c r="A151" s="155" t="s">
        <v>247</v>
      </c>
      <c r="B151" s="38" t="s">
        <v>58</v>
      </c>
      <c r="C151" s="39">
        <v>1</v>
      </c>
      <c r="D151" s="38" t="s">
        <v>60</v>
      </c>
      <c r="E151" s="157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6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39" customFormat="1">
      <c r="A155" s="136" t="s">
        <v>134</v>
      </c>
      <c r="B155" s="137" t="s">
        <v>174</v>
      </c>
      <c r="C155" s="138">
        <v>1</v>
      </c>
      <c r="D155" s="137" t="s">
        <v>44</v>
      </c>
      <c r="E155" s="139" t="s">
        <v>263</v>
      </c>
      <c r="F155" s="138">
        <v>2</v>
      </c>
      <c r="G155" s="140" t="s">
        <v>36</v>
      </c>
      <c r="H155" s="138"/>
      <c r="I155" s="138">
        <v>6</v>
      </c>
      <c r="J155" s="138">
        <v>10</v>
      </c>
      <c r="K155" s="138">
        <f>J155-I155+1</f>
        <v>5</v>
      </c>
      <c r="L155" s="138"/>
      <c r="M155" s="138">
        <v>30</v>
      </c>
      <c r="N155" s="141"/>
      <c r="O155" s="142">
        <f t="shared" ref="O155:O156" si="139">M155/6</f>
        <v>5</v>
      </c>
      <c r="Q155" s="143">
        <f>IF(K155=0,0,L155)</f>
        <v>0</v>
      </c>
      <c r="R155" s="144">
        <f>IF(K155=0,0,M155/1.5)</f>
        <v>20</v>
      </c>
      <c r="S155" s="143">
        <f>P155+Q155+R155</f>
        <v>20</v>
      </c>
    </row>
    <row r="156" spans="1:20" s="139" customFormat="1">
      <c r="A156" s="136" t="s">
        <v>134</v>
      </c>
      <c r="B156" s="137" t="s">
        <v>174</v>
      </c>
      <c r="C156" s="138">
        <v>1</v>
      </c>
      <c r="D156" s="137" t="s">
        <v>44</v>
      </c>
      <c r="E156" s="139" t="s">
        <v>264</v>
      </c>
      <c r="F156" s="138">
        <v>2</v>
      </c>
      <c r="G156" s="140" t="s">
        <v>37</v>
      </c>
      <c r="H156" s="138"/>
      <c r="I156" s="138">
        <v>6</v>
      </c>
      <c r="J156" s="138">
        <v>10</v>
      </c>
      <c r="K156" s="138">
        <f>J156-I156+1</f>
        <v>5</v>
      </c>
      <c r="L156" s="138"/>
      <c r="M156" s="138">
        <v>30</v>
      </c>
      <c r="N156" s="141"/>
      <c r="O156" s="142">
        <f t="shared" si="139"/>
        <v>5</v>
      </c>
      <c r="Q156" s="143">
        <f>IF(K156=0,0,L156)</f>
        <v>0</v>
      </c>
      <c r="R156" s="144">
        <f>IF(K156=0,0,M156/1.5)</f>
        <v>20</v>
      </c>
      <c r="S156" s="143">
        <f>P156+Q156+R156</f>
        <v>20</v>
      </c>
    </row>
    <row r="157" spans="1:20" s="139" customFormat="1">
      <c r="A157" s="136" t="s">
        <v>134</v>
      </c>
      <c r="B157" s="137" t="s">
        <v>175</v>
      </c>
      <c r="C157" s="138">
        <v>1</v>
      </c>
      <c r="D157" s="137" t="s">
        <v>31</v>
      </c>
      <c r="E157" s="139" t="s">
        <v>265</v>
      </c>
      <c r="F157" s="138">
        <v>2</v>
      </c>
      <c r="G157" s="140" t="s">
        <v>36</v>
      </c>
      <c r="H157" s="138"/>
      <c r="I157" s="138">
        <v>11</v>
      </c>
      <c r="J157" s="138">
        <v>15</v>
      </c>
      <c r="K157" s="138">
        <f t="shared" si="133"/>
        <v>5</v>
      </c>
      <c r="L157" s="138"/>
      <c r="M157" s="138">
        <v>30</v>
      </c>
      <c r="N157" s="141"/>
      <c r="O157" s="142">
        <f t="shared" ref="O157:O158" si="140">M157/6</f>
        <v>5</v>
      </c>
      <c r="Q157" s="143">
        <f t="shared" si="134"/>
        <v>0</v>
      </c>
      <c r="R157" s="144">
        <f t="shared" si="135"/>
        <v>20</v>
      </c>
      <c r="S157" s="143">
        <f t="shared" si="136"/>
        <v>20</v>
      </c>
    </row>
    <row r="158" spans="1:20" s="139" customFormat="1">
      <c r="A158" s="136" t="s">
        <v>134</v>
      </c>
      <c r="B158" s="137" t="s">
        <v>175</v>
      </c>
      <c r="C158" s="138">
        <v>1</v>
      </c>
      <c r="D158" s="137" t="s">
        <v>31</v>
      </c>
      <c r="E158" s="139" t="s">
        <v>266</v>
      </c>
      <c r="F158" s="138">
        <v>2</v>
      </c>
      <c r="G158" s="140" t="s">
        <v>37</v>
      </c>
      <c r="H158" s="138"/>
      <c r="I158" s="138">
        <v>11</v>
      </c>
      <c r="J158" s="138">
        <v>15</v>
      </c>
      <c r="K158" s="138">
        <f t="shared" si="133"/>
        <v>5</v>
      </c>
      <c r="L158" s="138"/>
      <c r="M158" s="138">
        <v>30</v>
      </c>
      <c r="N158" s="141"/>
      <c r="O158" s="142">
        <f t="shared" si="140"/>
        <v>5</v>
      </c>
      <c r="Q158" s="143">
        <f t="shared" si="134"/>
        <v>0</v>
      </c>
      <c r="R158" s="144">
        <f t="shared" si="135"/>
        <v>20</v>
      </c>
      <c r="S158" s="143">
        <f t="shared" si="136"/>
        <v>20</v>
      </c>
    </row>
    <row r="159" spans="1:20" s="139" customFormat="1">
      <c r="A159" s="136" t="s">
        <v>134</v>
      </c>
      <c r="B159" s="137" t="s">
        <v>354</v>
      </c>
      <c r="C159" s="138">
        <v>1</v>
      </c>
      <c r="D159" s="137" t="s">
        <v>31</v>
      </c>
      <c r="E159" s="139" t="s">
        <v>341</v>
      </c>
      <c r="F159" s="138">
        <v>2</v>
      </c>
      <c r="G159" s="140" t="s">
        <v>36</v>
      </c>
      <c r="H159" s="138"/>
      <c r="I159" s="138">
        <v>16</v>
      </c>
      <c r="J159" s="138">
        <v>23</v>
      </c>
      <c r="K159" s="138">
        <f t="shared" ref="K159:K164" si="141">J159-I159+1</f>
        <v>8</v>
      </c>
      <c r="L159" s="138"/>
      <c r="M159" s="138">
        <v>30</v>
      </c>
      <c r="N159" s="141"/>
      <c r="O159" s="142">
        <f t="shared" ref="O159:O164" si="142">M159/6</f>
        <v>5</v>
      </c>
      <c r="Q159" s="143">
        <f t="shared" ref="Q159:Q164" si="143">IF(K159=0,0,L159)</f>
        <v>0</v>
      </c>
      <c r="R159" s="144">
        <f t="shared" ref="R159:R164" si="144">IF(K159=0,0,M159/1.5)</f>
        <v>20</v>
      </c>
      <c r="S159" s="143">
        <f t="shared" ref="S159:S164" si="145">P159+Q159+R159</f>
        <v>20</v>
      </c>
      <c r="T159" s="166"/>
    </row>
    <row r="160" spans="1:20" s="139" customFormat="1">
      <c r="A160" s="136" t="s">
        <v>134</v>
      </c>
      <c r="B160" s="137" t="s">
        <v>355</v>
      </c>
      <c r="C160" s="138">
        <v>1</v>
      </c>
      <c r="D160" s="137" t="s">
        <v>31</v>
      </c>
      <c r="E160" s="139" t="s">
        <v>341</v>
      </c>
      <c r="F160" s="138">
        <v>2</v>
      </c>
      <c r="G160" s="140" t="s">
        <v>37</v>
      </c>
      <c r="H160" s="138"/>
      <c r="I160" s="138">
        <v>16</v>
      </c>
      <c r="J160" s="138">
        <v>23</v>
      </c>
      <c r="K160" s="138">
        <f t="shared" si="141"/>
        <v>8</v>
      </c>
      <c r="L160" s="138"/>
      <c r="M160" s="138">
        <v>30</v>
      </c>
      <c r="N160" s="141"/>
      <c r="O160" s="142">
        <f t="shared" si="142"/>
        <v>5</v>
      </c>
      <c r="Q160" s="143">
        <f t="shared" si="143"/>
        <v>0</v>
      </c>
      <c r="R160" s="144">
        <f t="shared" si="144"/>
        <v>20</v>
      </c>
      <c r="S160" s="143">
        <f t="shared" si="145"/>
        <v>20</v>
      </c>
      <c r="T160" s="166"/>
    </row>
    <row r="161" spans="1:22" s="40" customFormat="1">
      <c r="A161" s="156" t="s">
        <v>134</v>
      </c>
      <c r="B161" s="38" t="s">
        <v>366</v>
      </c>
      <c r="C161" s="39">
        <v>1</v>
      </c>
      <c r="D161" s="38" t="s">
        <v>45</v>
      </c>
      <c r="E161" s="40" t="s">
        <v>341</v>
      </c>
      <c r="F161" s="39">
        <v>2</v>
      </c>
      <c r="G161" s="41" t="s">
        <v>276</v>
      </c>
      <c r="H161" s="39"/>
      <c r="I161" s="39">
        <v>16</v>
      </c>
      <c r="J161" s="39">
        <v>23</v>
      </c>
      <c r="K161" s="39">
        <f t="shared" si="141"/>
        <v>8</v>
      </c>
      <c r="L161" s="39"/>
      <c r="M161" s="39">
        <v>30</v>
      </c>
      <c r="N161" s="42"/>
      <c r="O161" s="43">
        <f t="shared" si="142"/>
        <v>5</v>
      </c>
      <c r="Q161" s="44">
        <f t="shared" si="143"/>
        <v>0</v>
      </c>
      <c r="R161" s="96">
        <f t="shared" si="144"/>
        <v>20</v>
      </c>
      <c r="S161" s="44">
        <f t="shared" si="145"/>
        <v>20</v>
      </c>
      <c r="T161" s="154"/>
    </row>
    <row r="162" spans="1:22" s="40" customFormat="1">
      <c r="A162" s="156" t="s">
        <v>134</v>
      </c>
      <c r="B162" s="38" t="s">
        <v>358</v>
      </c>
      <c r="C162" s="39">
        <v>1</v>
      </c>
      <c r="D162" s="38" t="s">
        <v>44</v>
      </c>
      <c r="E162" s="40" t="s">
        <v>329</v>
      </c>
      <c r="F162" s="39">
        <v>2</v>
      </c>
      <c r="G162" s="41" t="s">
        <v>276</v>
      </c>
      <c r="H162" s="39"/>
      <c r="I162" s="39">
        <v>11</v>
      </c>
      <c r="J162" s="39">
        <v>15</v>
      </c>
      <c r="K162" s="39">
        <f>J162-I162+1</f>
        <v>5</v>
      </c>
      <c r="L162" s="39"/>
      <c r="M162" s="39">
        <v>30</v>
      </c>
      <c r="N162" s="42"/>
      <c r="O162" s="43">
        <f>M162/6</f>
        <v>5</v>
      </c>
      <c r="Q162" s="44">
        <f>IF(K162=0,0,L162)</f>
        <v>0</v>
      </c>
      <c r="R162" s="96">
        <f>IF(K162=0,0,M162/1.5)</f>
        <v>20</v>
      </c>
      <c r="S162" s="44">
        <f>P162+Q162+R162</f>
        <v>20</v>
      </c>
      <c r="T162" s="169"/>
      <c r="V162" s="154"/>
    </row>
    <row r="163" spans="1:22" s="40" customFormat="1">
      <c r="A163" s="156" t="s">
        <v>134</v>
      </c>
      <c r="B163" s="38" t="s">
        <v>359</v>
      </c>
      <c r="C163" s="39">
        <v>1</v>
      </c>
      <c r="D163" s="38" t="s">
        <v>44</v>
      </c>
      <c r="E163" s="40" t="s">
        <v>329</v>
      </c>
      <c r="F163" s="39">
        <v>3</v>
      </c>
      <c r="G163" s="41" t="s">
        <v>276</v>
      </c>
      <c r="H163" s="39"/>
      <c r="I163" s="39">
        <v>11</v>
      </c>
      <c r="J163" s="39">
        <v>15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>IF(K163=0,0,L163)</f>
        <v>0</v>
      </c>
      <c r="R163" s="96">
        <f>IF(K163=0,0,M163/1.5)</f>
        <v>20</v>
      </c>
      <c r="S163" s="44">
        <f>P163+Q163+R163</f>
        <v>20</v>
      </c>
      <c r="T163" s="169"/>
      <c r="V163" s="154"/>
    </row>
    <row r="164" spans="1:22" s="40" customFormat="1">
      <c r="A164" s="156" t="s">
        <v>134</v>
      </c>
      <c r="B164" s="38" t="s">
        <v>367</v>
      </c>
      <c r="C164" s="39">
        <v>1</v>
      </c>
      <c r="D164" s="38" t="s">
        <v>45</v>
      </c>
      <c r="E164" s="40" t="s">
        <v>341</v>
      </c>
      <c r="F164" s="39">
        <v>3</v>
      </c>
      <c r="G164" s="41" t="s">
        <v>276</v>
      </c>
      <c r="H164" s="39"/>
      <c r="I164" s="39">
        <v>16</v>
      </c>
      <c r="J164" s="39">
        <v>23</v>
      </c>
      <c r="K164" s="39">
        <f t="shared" si="141"/>
        <v>8</v>
      </c>
      <c r="L164" s="39"/>
      <c r="M164" s="39">
        <v>30</v>
      </c>
      <c r="N164" s="42"/>
      <c r="O164" s="43">
        <f t="shared" si="142"/>
        <v>5</v>
      </c>
      <c r="Q164" s="44">
        <f t="shared" si="143"/>
        <v>0</v>
      </c>
      <c r="R164" s="96">
        <f t="shared" si="144"/>
        <v>20</v>
      </c>
      <c r="S164" s="44">
        <f t="shared" si="145"/>
        <v>20</v>
      </c>
      <c r="T164" s="154"/>
    </row>
    <row r="165" spans="1:22" s="139" customFormat="1">
      <c r="A165" s="136" t="s">
        <v>134</v>
      </c>
      <c r="B165" s="137" t="s">
        <v>182</v>
      </c>
      <c r="C165" s="138">
        <v>1</v>
      </c>
      <c r="D165" s="137" t="s">
        <v>44</v>
      </c>
      <c r="E165" s="139" t="s">
        <v>263</v>
      </c>
      <c r="F165" s="138">
        <v>3</v>
      </c>
      <c r="G165" s="140" t="s">
        <v>36</v>
      </c>
      <c r="H165" s="138"/>
      <c r="I165" s="138">
        <v>6</v>
      </c>
      <c r="J165" s="138">
        <v>10</v>
      </c>
      <c r="K165" s="138">
        <f t="shared" ref="K165:K170" si="146">J165-I165+1</f>
        <v>5</v>
      </c>
      <c r="L165" s="138"/>
      <c r="M165" s="138">
        <v>30</v>
      </c>
      <c r="N165" s="141"/>
      <c r="O165" s="142">
        <f t="shared" ref="O165:O170" si="147">M165/6</f>
        <v>5</v>
      </c>
      <c r="Q165" s="143">
        <f t="shared" ref="Q165:Q170" si="148">IF(K165=0,0,L165)</f>
        <v>0</v>
      </c>
      <c r="R165" s="144">
        <f t="shared" ref="R165:R170" si="149">IF(K165=0,0,M165/1.5)</f>
        <v>20</v>
      </c>
      <c r="S165" s="143">
        <f t="shared" ref="S165:S170" si="150">P165+Q165+R165</f>
        <v>20</v>
      </c>
    </row>
    <row r="166" spans="1:22" s="139" customFormat="1">
      <c r="A166" s="136" t="s">
        <v>134</v>
      </c>
      <c r="B166" s="137" t="s">
        <v>182</v>
      </c>
      <c r="C166" s="138">
        <v>1</v>
      </c>
      <c r="D166" s="137" t="s">
        <v>44</v>
      </c>
      <c r="E166" s="139" t="s">
        <v>264</v>
      </c>
      <c r="F166" s="138">
        <v>3</v>
      </c>
      <c r="G166" s="140" t="s">
        <v>37</v>
      </c>
      <c r="H166" s="138"/>
      <c r="I166" s="138">
        <v>6</v>
      </c>
      <c r="J166" s="138">
        <v>10</v>
      </c>
      <c r="K166" s="138">
        <f t="shared" si="146"/>
        <v>5</v>
      </c>
      <c r="L166" s="138"/>
      <c r="M166" s="138">
        <v>30</v>
      </c>
      <c r="N166" s="141"/>
      <c r="O166" s="142">
        <f t="shared" si="147"/>
        <v>5</v>
      </c>
      <c r="Q166" s="143">
        <f t="shared" si="148"/>
        <v>0</v>
      </c>
      <c r="R166" s="144">
        <f t="shared" si="149"/>
        <v>20</v>
      </c>
      <c r="S166" s="143">
        <f t="shared" si="150"/>
        <v>20</v>
      </c>
    </row>
    <row r="167" spans="1:22" s="139" customFormat="1">
      <c r="A167" s="136" t="s">
        <v>134</v>
      </c>
      <c r="B167" s="137" t="s">
        <v>183</v>
      </c>
      <c r="C167" s="138">
        <v>1</v>
      </c>
      <c r="D167" s="137" t="s">
        <v>44</v>
      </c>
      <c r="E167" s="139" t="s">
        <v>263</v>
      </c>
      <c r="F167" s="138">
        <v>3</v>
      </c>
      <c r="G167" s="140" t="s">
        <v>36</v>
      </c>
      <c r="H167" s="138"/>
      <c r="I167" s="138">
        <v>11</v>
      </c>
      <c r="J167" s="138">
        <v>15</v>
      </c>
      <c r="K167" s="138">
        <f t="shared" si="146"/>
        <v>5</v>
      </c>
      <c r="L167" s="138"/>
      <c r="M167" s="138">
        <v>30</v>
      </c>
      <c r="N167" s="141"/>
      <c r="O167" s="142">
        <f t="shared" si="147"/>
        <v>5</v>
      </c>
      <c r="Q167" s="143">
        <f t="shared" si="148"/>
        <v>0</v>
      </c>
      <c r="R167" s="144">
        <f t="shared" si="149"/>
        <v>20</v>
      </c>
      <c r="S167" s="143">
        <f t="shared" si="150"/>
        <v>20</v>
      </c>
    </row>
    <row r="168" spans="1:22" s="139" customFormat="1">
      <c r="A168" s="136" t="s">
        <v>134</v>
      </c>
      <c r="B168" s="137" t="s">
        <v>183</v>
      </c>
      <c r="C168" s="138">
        <v>1</v>
      </c>
      <c r="D168" s="137" t="s">
        <v>44</v>
      </c>
      <c r="E168" s="139" t="s">
        <v>264</v>
      </c>
      <c r="F168" s="138">
        <v>3</v>
      </c>
      <c r="G168" s="140" t="s">
        <v>37</v>
      </c>
      <c r="H168" s="138"/>
      <c r="I168" s="138">
        <v>11</v>
      </c>
      <c r="J168" s="138">
        <v>15</v>
      </c>
      <c r="K168" s="138">
        <f t="shared" si="146"/>
        <v>5</v>
      </c>
      <c r="L168" s="138"/>
      <c r="M168" s="138">
        <v>30</v>
      </c>
      <c r="N168" s="141"/>
      <c r="O168" s="142">
        <f t="shared" si="147"/>
        <v>5</v>
      </c>
      <c r="Q168" s="143">
        <f t="shared" si="148"/>
        <v>0</v>
      </c>
      <c r="R168" s="144">
        <f t="shared" si="149"/>
        <v>20</v>
      </c>
      <c r="S168" s="143">
        <f t="shared" si="150"/>
        <v>20</v>
      </c>
    </row>
    <row r="169" spans="1:22" s="139" customFormat="1">
      <c r="A169" s="136" t="s">
        <v>134</v>
      </c>
      <c r="B169" s="137" t="s">
        <v>350</v>
      </c>
      <c r="C169" s="138">
        <v>1</v>
      </c>
      <c r="D169" s="137" t="s">
        <v>45</v>
      </c>
      <c r="E169" s="139" t="s">
        <v>341</v>
      </c>
      <c r="F169" s="138">
        <v>3</v>
      </c>
      <c r="G169" s="140" t="s">
        <v>36</v>
      </c>
      <c r="H169" s="138"/>
      <c r="I169" s="138">
        <v>16</v>
      </c>
      <c r="J169" s="138">
        <v>23</v>
      </c>
      <c r="K169" s="138">
        <f t="shared" si="146"/>
        <v>8</v>
      </c>
      <c r="L169" s="138"/>
      <c r="M169" s="138">
        <v>30</v>
      </c>
      <c r="N169" s="141"/>
      <c r="O169" s="142">
        <f t="shared" si="147"/>
        <v>5</v>
      </c>
      <c r="Q169" s="143">
        <f t="shared" si="148"/>
        <v>0</v>
      </c>
      <c r="R169" s="144">
        <f t="shared" si="149"/>
        <v>20</v>
      </c>
      <c r="S169" s="143">
        <f t="shared" si="150"/>
        <v>20</v>
      </c>
      <c r="T169" s="166"/>
    </row>
    <row r="170" spans="1:22" s="139" customFormat="1">
      <c r="A170" s="136" t="s">
        <v>134</v>
      </c>
      <c r="B170" s="137" t="s">
        <v>351</v>
      </c>
      <c r="C170" s="138">
        <v>1</v>
      </c>
      <c r="D170" s="137" t="s">
        <v>45</v>
      </c>
      <c r="E170" s="139" t="s">
        <v>341</v>
      </c>
      <c r="F170" s="138">
        <v>3</v>
      </c>
      <c r="G170" s="140" t="s">
        <v>37</v>
      </c>
      <c r="H170" s="138"/>
      <c r="I170" s="138">
        <v>16</v>
      </c>
      <c r="J170" s="138">
        <v>23</v>
      </c>
      <c r="K170" s="138">
        <f t="shared" si="146"/>
        <v>8</v>
      </c>
      <c r="L170" s="138"/>
      <c r="M170" s="138">
        <v>30</v>
      </c>
      <c r="N170" s="141"/>
      <c r="O170" s="142">
        <f t="shared" si="147"/>
        <v>5</v>
      </c>
      <c r="Q170" s="143">
        <f t="shared" si="148"/>
        <v>0</v>
      </c>
      <c r="R170" s="144">
        <f t="shared" si="149"/>
        <v>20</v>
      </c>
      <c r="S170" s="143">
        <f t="shared" si="150"/>
        <v>20</v>
      </c>
      <c r="T170" s="166"/>
    </row>
    <row r="171" spans="1:22" s="139" customFormat="1">
      <c r="A171" s="136" t="s">
        <v>134</v>
      </c>
      <c r="B171" s="137" t="s">
        <v>181</v>
      </c>
      <c r="C171" s="138">
        <v>1</v>
      </c>
      <c r="D171" s="137" t="s">
        <v>30</v>
      </c>
      <c r="E171" s="139" t="s">
        <v>265</v>
      </c>
      <c r="F171" s="138">
        <v>4</v>
      </c>
      <c r="G171" s="140" t="s">
        <v>36</v>
      </c>
      <c r="H171" s="138"/>
      <c r="I171" s="138">
        <v>1</v>
      </c>
      <c r="J171" s="138">
        <v>5</v>
      </c>
      <c r="K171" s="138">
        <f t="shared" ref="K171:K174" si="151">J171-I171+1</f>
        <v>5</v>
      </c>
      <c r="L171" s="138"/>
      <c r="M171" s="138">
        <v>30</v>
      </c>
      <c r="N171" s="141"/>
      <c r="O171" s="142">
        <f t="shared" ref="O171:O174" si="152">M171/6</f>
        <v>5</v>
      </c>
      <c r="Q171" s="143">
        <f t="shared" ref="Q171:Q174" si="153">IF(K171=0,0,L171)</f>
        <v>0</v>
      </c>
      <c r="R171" s="144">
        <f t="shared" ref="R171:R174" si="154">IF(K171=0,0,M171/1.5)</f>
        <v>20</v>
      </c>
      <c r="S171" s="143">
        <f t="shared" ref="S171:S174" si="155">P171+Q171+R171</f>
        <v>20</v>
      </c>
    </row>
    <row r="172" spans="1:22" s="139" customFormat="1">
      <c r="A172" s="136" t="s">
        <v>134</v>
      </c>
      <c r="B172" s="137" t="s">
        <v>181</v>
      </c>
      <c r="C172" s="138">
        <v>1</v>
      </c>
      <c r="D172" s="137" t="s">
        <v>30</v>
      </c>
      <c r="E172" s="139" t="s">
        <v>266</v>
      </c>
      <c r="F172" s="138">
        <v>4</v>
      </c>
      <c r="G172" s="140" t="s">
        <v>37</v>
      </c>
      <c r="H172" s="138"/>
      <c r="I172" s="138">
        <v>1</v>
      </c>
      <c r="J172" s="138">
        <v>5</v>
      </c>
      <c r="K172" s="138">
        <f t="shared" si="151"/>
        <v>5</v>
      </c>
      <c r="L172" s="138"/>
      <c r="M172" s="138">
        <v>30</v>
      </c>
      <c r="N172" s="141"/>
      <c r="O172" s="142">
        <f t="shared" si="152"/>
        <v>5</v>
      </c>
      <c r="Q172" s="143">
        <f t="shared" si="153"/>
        <v>0</v>
      </c>
      <c r="R172" s="144">
        <f t="shared" si="154"/>
        <v>20</v>
      </c>
      <c r="S172" s="143">
        <f t="shared" si="155"/>
        <v>20</v>
      </c>
    </row>
    <row r="173" spans="1:22" s="139" customFormat="1">
      <c r="A173" s="136" t="s">
        <v>134</v>
      </c>
      <c r="B173" s="137" t="s">
        <v>184</v>
      </c>
      <c r="C173" s="138">
        <v>1</v>
      </c>
      <c r="D173" s="137" t="s">
        <v>30</v>
      </c>
      <c r="E173" s="139" t="s">
        <v>265</v>
      </c>
      <c r="F173" s="138">
        <v>4</v>
      </c>
      <c r="G173" s="140" t="s">
        <v>36</v>
      </c>
      <c r="H173" s="138"/>
      <c r="I173" s="138">
        <v>6</v>
      </c>
      <c r="J173" s="138">
        <v>10</v>
      </c>
      <c r="K173" s="138">
        <f t="shared" si="151"/>
        <v>5</v>
      </c>
      <c r="L173" s="138"/>
      <c r="M173" s="138">
        <v>30</v>
      </c>
      <c r="N173" s="141"/>
      <c r="O173" s="142">
        <f t="shared" si="152"/>
        <v>5</v>
      </c>
      <c r="Q173" s="143">
        <f t="shared" si="153"/>
        <v>0</v>
      </c>
      <c r="R173" s="144">
        <f t="shared" si="154"/>
        <v>20</v>
      </c>
      <c r="S173" s="143">
        <f t="shared" si="155"/>
        <v>20</v>
      </c>
    </row>
    <row r="174" spans="1:22" s="139" customFormat="1">
      <c r="A174" s="136" t="s">
        <v>134</v>
      </c>
      <c r="B174" s="137" t="s">
        <v>184</v>
      </c>
      <c r="C174" s="138">
        <v>1</v>
      </c>
      <c r="D174" s="137" t="s">
        <v>30</v>
      </c>
      <c r="E174" s="139" t="s">
        <v>266</v>
      </c>
      <c r="F174" s="138">
        <v>4</v>
      </c>
      <c r="G174" s="140" t="s">
        <v>37</v>
      </c>
      <c r="H174" s="138"/>
      <c r="I174" s="138">
        <v>6</v>
      </c>
      <c r="J174" s="138">
        <v>10</v>
      </c>
      <c r="K174" s="138">
        <f t="shared" si="151"/>
        <v>5</v>
      </c>
      <c r="L174" s="138"/>
      <c r="M174" s="138">
        <v>30</v>
      </c>
      <c r="N174" s="141"/>
      <c r="O174" s="142">
        <f t="shared" si="152"/>
        <v>5</v>
      </c>
      <c r="Q174" s="143">
        <f t="shared" si="153"/>
        <v>0</v>
      </c>
      <c r="R174" s="144">
        <f t="shared" si="154"/>
        <v>20</v>
      </c>
      <c r="S174" s="143">
        <f t="shared" si="155"/>
        <v>20</v>
      </c>
    </row>
    <row r="175" spans="1:22" s="117" customFormat="1">
      <c r="A175" s="114" t="s">
        <v>134</v>
      </c>
      <c r="B175" s="115" t="s">
        <v>213</v>
      </c>
      <c r="C175" s="116">
        <v>1</v>
      </c>
      <c r="D175" s="115" t="s">
        <v>44</v>
      </c>
      <c r="E175" s="117" t="s">
        <v>98</v>
      </c>
      <c r="F175" s="116">
        <v>4</v>
      </c>
      <c r="G175" s="118" t="s">
        <v>36</v>
      </c>
      <c r="H175" s="116"/>
      <c r="I175" s="116">
        <v>11</v>
      </c>
      <c r="J175" s="116">
        <v>15</v>
      </c>
      <c r="K175" s="116">
        <f t="shared" si="133"/>
        <v>5</v>
      </c>
      <c r="L175" s="116"/>
      <c r="M175" s="116">
        <v>30</v>
      </c>
      <c r="N175" s="119"/>
      <c r="O175" s="120">
        <f t="shared" ref="O175:O237" si="156">M175/6</f>
        <v>5</v>
      </c>
      <c r="Q175" s="121">
        <f t="shared" si="134"/>
        <v>0</v>
      </c>
      <c r="R175" s="122">
        <f t="shared" si="135"/>
        <v>20</v>
      </c>
      <c r="S175" s="121">
        <f t="shared" si="136"/>
        <v>20</v>
      </c>
    </row>
    <row r="176" spans="1:22" s="117" customFormat="1">
      <c r="A176" s="114" t="s">
        <v>134</v>
      </c>
      <c r="B176" s="115" t="s">
        <v>214</v>
      </c>
      <c r="C176" s="116">
        <v>1</v>
      </c>
      <c r="D176" s="115" t="s">
        <v>44</v>
      </c>
      <c r="E176" s="117" t="s">
        <v>98</v>
      </c>
      <c r="F176" s="116">
        <v>4</v>
      </c>
      <c r="G176" s="118" t="s">
        <v>37</v>
      </c>
      <c r="H176" s="116"/>
      <c r="I176" s="116">
        <v>11</v>
      </c>
      <c r="J176" s="116">
        <v>15</v>
      </c>
      <c r="K176" s="116">
        <f t="shared" si="133"/>
        <v>5</v>
      </c>
      <c r="L176" s="116"/>
      <c r="M176" s="116">
        <v>30</v>
      </c>
      <c r="N176" s="119"/>
      <c r="O176" s="120">
        <f t="shared" si="156"/>
        <v>5</v>
      </c>
      <c r="Q176" s="121">
        <f t="shared" si="134"/>
        <v>0</v>
      </c>
      <c r="R176" s="122">
        <f t="shared" si="135"/>
        <v>20</v>
      </c>
      <c r="S176" s="121">
        <f t="shared" si="136"/>
        <v>20</v>
      </c>
    </row>
    <row r="177" spans="1:20" s="139" customFormat="1">
      <c r="A177" s="136" t="s">
        <v>134</v>
      </c>
      <c r="B177" s="137"/>
      <c r="C177" s="138"/>
      <c r="D177" s="137"/>
      <c r="F177" s="138">
        <v>4</v>
      </c>
      <c r="G177" s="140" t="s">
        <v>36</v>
      </c>
      <c r="H177" s="138"/>
      <c r="I177" s="138">
        <v>16</v>
      </c>
      <c r="J177" s="138">
        <v>23</v>
      </c>
      <c r="K177" s="138">
        <f t="shared" si="133"/>
        <v>8</v>
      </c>
      <c r="L177" s="138"/>
      <c r="M177" s="138">
        <v>30</v>
      </c>
      <c r="N177" s="141"/>
      <c r="O177" s="142">
        <f t="shared" si="156"/>
        <v>5</v>
      </c>
      <c r="Q177" s="143">
        <f t="shared" si="134"/>
        <v>0</v>
      </c>
      <c r="R177" s="144">
        <f t="shared" si="135"/>
        <v>20</v>
      </c>
      <c r="S177" s="143">
        <f t="shared" si="136"/>
        <v>20</v>
      </c>
      <c r="T177" s="166"/>
    </row>
    <row r="178" spans="1:20" s="139" customFormat="1">
      <c r="A178" s="136" t="s">
        <v>134</v>
      </c>
      <c r="B178" s="137"/>
      <c r="C178" s="138"/>
      <c r="D178" s="137"/>
      <c r="F178" s="138">
        <v>4</v>
      </c>
      <c r="G178" s="140" t="s">
        <v>37</v>
      </c>
      <c r="H178" s="138"/>
      <c r="I178" s="138">
        <v>16</v>
      </c>
      <c r="J178" s="138">
        <v>23</v>
      </c>
      <c r="K178" s="138">
        <f t="shared" si="133"/>
        <v>8</v>
      </c>
      <c r="L178" s="138"/>
      <c r="M178" s="138">
        <v>30</v>
      </c>
      <c r="N178" s="141"/>
      <c r="O178" s="142">
        <f t="shared" si="156"/>
        <v>5</v>
      </c>
      <c r="Q178" s="143">
        <f t="shared" si="134"/>
        <v>0</v>
      </c>
      <c r="R178" s="144">
        <f t="shared" si="135"/>
        <v>20</v>
      </c>
      <c r="S178" s="143">
        <f t="shared" si="136"/>
        <v>20</v>
      </c>
      <c r="T178" s="166"/>
    </row>
    <row r="179" spans="1:20" s="40" customFormat="1">
      <c r="A179" s="156" t="s">
        <v>134</v>
      </c>
      <c r="B179" s="38" t="s">
        <v>362</v>
      </c>
      <c r="C179" s="39">
        <v>1</v>
      </c>
      <c r="D179" s="38" t="s">
        <v>40</v>
      </c>
      <c r="E179" s="40" t="s">
        <v>341</v>
      </c>
      <c r="F179" s="39">
        <v>4</v>
      </c>
      <c r="G179" s="41" t="s">
        <v>276</v>
      </c>
      <c r="H179" s="39"/>
      <c r="I179" s="39">
        <v>6</v>
      </c>
      <c r="J179" s="39">
        <v>10</v>
      </c>
      <c r="K179" s="39">
        <f t="shared" ref="K179:K184" si="157">J179-I179+1</f>
        <v>5</v>
      </c>
      <c r="L179" s="39"/>
      <c r="M179" s="39">
        <v>30</v>
      </c>
      <c r="N179" s="42"/>
      <c r="O179" s="43">
        <f t="shared" ref="O179:O184" si="158">M179/6</f>
        <v>5</v>
      </c>
      <c r="Q179" s="44">
        <f t="shared" ref="Q179:Q184" si="159">IF(K179=0,0,L179)</f>
        <v>0</v>
      </c>
      <c r="R179" s="96">
        <f t="shared" ref="R179:R184" si="160">IF(K179=0,0,M179/1.5)</f>
        <v>20</v>
      </c>
      <c r="S179" s="44">
        <f t="shared" ref="S179:S184" si="161">P179+Q179+R179</f>
        <v>20</v>
      </c>
      <c r="T179" s="154"/>
    </row>
    <row r="180" spans="1:20" s="117" customFormat="1">
      <c r="A180" s="114" t="s">
        <v>134</v>
      </c>
      <c r="B180" s="115" t="s">
        <v>222</v>
      </c>
      <c r="C180" s="116">
        <v>1</v>
      </c>
      <c r="D180" s="115" t="s">
        <v>44</v>
      </c>
      <c r="E180" s="117" t="s">
        <v>98</v>
      </c>
      <c r="F180" s="116">
        <v>5</v>
      </c>
      <c r="G180" s="118" t="s">
        <v>36</v>
      </c>
      <c r="H180" s="116"/>
      <c r="I180" s="116">
        <v>1</v>
      </c>
      <c r="J180" s="116">
        <v>5</v>
      </c>
      <c r="K180" s="116">
        <f t="shared" si="157"/>
        <v>5</v>
      </c>
      <c r="L180" s="116"/>
      <c r="M180" s="116">
        <v>30</v>
      </c>
      <c r="N180" s="119"/>
      <c r="O180" s="120">
        <f t="shared" si="158"/>
        <v>5</v>
      </c>
      <c r="Q180" s="121">
        <f t="shared" si="159"/>
        <v>0</v>
      </c>
      <c r="R180" s="122">
        <f t="shared" si="160"/>
        <v>20</v>
      </c>
      <c r="S180" s="121">
        <f t="shared" si="161"/>
        <v>20</v>
      </c>
    </row>
    <row r="181" spans="1:20" s="117" customFormat="1">
      <c r="A181" s="114" t="s">
        <v>134</v>
      </c>
      <c r="B181" s="115" t="s">
        <v>223</v>
      </c>
      <c r="C181" s="116">
        <v>1</v>
      </c>
      <c r="D181" s="115" t="s">
        <v>44</v>
      </c>
      <c r="E181" s="117" t="s">
        <v>98</v>
      </c>
      <c r="F181" s="116">
        <v>5</v>
      </c>
      <c r="G181" s="118" t="s">
        <v>37</v>
      </c>
      <c r="H181" s="116"/>
      <c r="I181" s="116">
        <v>1</v>
      </c>
      <c r="J181" s="116">
        <v>5</v>
      </c>
      <c r="K181" s="116">
        <f t="shared" si="157"/>
        <v>5</v>
      </c>
      <c r="L181" s="116"/>
      <c r="M181" s="116">
        <v>30</v>
      </c>
      <c r="N181" s="119"/>
      <c r="O181" s="120">
        <f t="shared" si="158"/>
        <v>5</v>
      </c>
      <c r="Q181" s="121">
        <f t="shared" si="159"/>
        <v>0</v>
      </c>
      <c r="R181" s="122">
        <f t="shared" si="160"/>
        <v>20</v>
      </c>
      <c r="S181" s="121">
        <f t="shared" si="161"/>
        <v>20</v>
      </c>
    </row>
    <row r="182" spans="1:20" s="40" customFormat="1">
      <c r="A182" s="156" t="s">
        <v>134</v>
      </c>
      <c r="B182" s="38" t="s">
        <v>363</v>
      </c>
      <c r="C182" s="39">
        <v>1</v>
      </c>
      <c r="D182" s="38" t="s">
        <v>40</v>
      </c>
      <c r="E182" s="40" t="s">
        <v>341</v>
      </c>
      <c r="F182" s="39">
        <v>5</v>
      </c>
      <c r="G182" s="41" t="s">
        <v>276</v>
      </c>
      <c r="H182" s="39"/>
      <c r="I182" s="39">
        <v>6</v>
      </c>
      <c r="J182" s="39">
        <v>10</v>
      </c>
      <c r="K182" s="39">
        <f t="shared" si="157"/>
        <v>5</v>
      </c>
      <c r="L182" s="39"/>
      <c r="M182" s="39">
        <v>30</v>
      </c>
      <c r="N182" s="42"/>
      <c r="O182" s="43">
        <f t="shared" si="158"/>
        <v>5</v>
      </c>
      <c r="Q182" s="44">
        <f t="shared" si="159"/>
        <v>0</v>
      </c>
      <c r="R182" s="96">
        <f t="shared" si="160"/>
        <v>20</v>
      </c>
      <c r="S182" s="44">
        <f t="shared" si="161"/>
        <v>20</v>
      </c>
      <c r="T182" s="154"/>
    </row>
    <row r="183" spans="1:20" s="139" customFormat="1">
      <c r="A183" s="136" t="s">
        <v>134</v>
      </c>
      <c r="B183" s="137" t="s">
        <v>342</v>
      </c>
      <c r="C183" s="138">
        <v>1</v>
      </c>
      <c r="D183" s="137" t="s">
        <v>40</v>
      </c>
      <c r="E183" s="139" t="s">
        <v>341</v>
      </c>
      <c r="F183" s="138">
        <v>5</v>
      </c>
      <c r="G183" s="140" t="s">
        <v>36</v>
      </c>
      <c r="H183" s="138"/>
      <c r="I183" s="138">
        <v>6</v>
      </c>
      <c r="J183" s="138">
        <v>10</v>
      </c>
      <c r="K183" s="138">
        <f t="shared" si="157"/>
        <v>5</v>
      </c>
      <c r="L183" s="138"/>
      <c r="M183" s="138">
        <v>30</v>
      </c>
      <c r="N183" s="141"/>
      <c r="O183" s="142">
        <f t="shared" si="158"/>
        <v>5</v>
      </c>
      <c r="Q183" s="143">
        <f t="shared" si="159"/>
        <v>0</v>
      </c>
      <c r="R183" s="144">
        <f t="shared" si="160"/>
        <v>20</v>
      </c>
      <c r="S183" s="143">
        <f t="shared" si="161"/>
        <v>20</v>
      </c>
      <c r="T183" s="166"/>
    </row>
    <row r="184" spans="1:20" s="139" customFormat="1">
      <c r="A184" s="136" t="s">
        <v>134</v>
      </c>
      <c r="B184" s="137" t="s">
        <v>343</v>
      </c>
      <c r="C184" s="138">
        <v>1</v>
      </c>
      <c r="D184" s="137" t="s">
        <v>40</v>
      </c>
      <c r="E184" s="139" t="s">
        <v>341</v>
      </c>
      <c r="F184" s="138">
        <v>5</v>
      </c>
      <c r="G184" s="140" t="s">
        <v>37</v>
      </c>
      <c r="H184" s="138"/>
      <c r="I184" s="138">
        <v>6</v>
      </c>
      <c r="J184" s="138">
        <v>10</v>
      </c>
      <c r="K184" s="138">
        <f t="shared" si="157"/>
        <v>5</v>
      </c>
      <c r="L184" s="138"/>
      <c r="M184" s="138">
        <v>30</v>
      </c>
      <c r="N184" s="141"/>
      <c r="O184" s="142">
        <f t="shared" si="158"/>
        <v>5</v>
      </c>
      <c r="Q184" s="143">
        <f t="shared" si="159"/>
        <v>0</v>
      </c>
      <c r="R184" s="144">
        <f t="shared" si="160"/>
        <v>20</v>
      </c>
      <c r="S184" s="143">
        <f t="shared" si="161"/>
        <v>20</v>
      </c>
      <c r="T184" s="166"/>
    </row>
    <row r="185" spans="1:20" s="139" customFormat="1">
      <c r="A185" s="136" t="s">
        <v>134</v>
      </c>
      <c r="B185" s="137"/>
      <c r="C185" s="138">
        <v>1</v>
      </c>
      <c r="D185" s="137"/>
      <c r="F185" s="138">
        <v>5</v>
      </c>
      <c r="G185" s="140" t="s">
        <v>36</v>
      </c>
      <c r="H185" s="138"/>
      <c r="I185" s="138">
        <v>11</v>
      </c>
      <c r="J185" s="138">
        <v>15</v>
      </c>
      <c r="K185" s="138">
        <f t="shared" si="133"/>
        <v>5</v>
      </c>
      <c r="L185" s="138"/>
      <c r="M185" s="138">
        <v>30</v>
      </c>
      <c r="N185" s="141"/>
      <c r="O185" s="142">
        <f t="shared" si="156"/>
        <v>5</v>
      </c>
      <c r="Q185" s="143">
        <f t="shared" si="134"/>
        <v>0</v>
      </c>
      <c r="R185" s="144">
        <f t="shared" si="135"/>
        <v>20</v>
      </c>
      <c r="S185" s="143">
        <f t="shared" si="136"/>
        <v>20</v>
      </c>
      <c r="T185" s="166"/>
    </row>
    <row r="186" spans="1:20" s="139" customFormat="1">
      <c r="A186" s="136" t="s">
        <v>134</v>
      </c>
      <c r="B186" s="137"/>
      <c r="C186" s="138">
        <v>1</v>
      </c>
      <c r="D186" s="137"/>
      <c r="F186" s="138">
        <v>5</v>
      </c>
      <c r="G186" s="140" t="s">
        <v>37</v>
      </c>
      <c r="H186" s="138"/>
      <c r="I186" s="138">
        <v>11</v>
      </c>
      <c r="J186" s="138">
        <v>15</v>
      </c>
      <c r="K186" s="138">
        <f t="shared" si="133"/>
        <v>5</v>
      </c>
      <c r="L186" s="138"/>
      <c r="M186" s="138">
        <v>30</v>
      </c>
      <c r="N186" s="141"/>
      <c r="O186" s="142">
        <f t="shared" si="156"/>
        <v>5</v>
      </c>
      <c r="Q186" s="143">
        <f t="shared" si="134"/>
        <v>0</v>
      </c>
      <c r="R186" s="144">
        <f t="shared" si="135"/>
        <v>20</v>
      </c>
      <c r="S186" s="143">
        <f t="shared" si="136"/>
        <v>20</v>
      </c>
      <c r="T186" s="166"/>
    </row>
    <row r="187" spans="1:20" s="139" customFormat="1">
      <c r="A187" s="136" t="s">
        <v>134</v>
      </c>
      <c r="B187" s="137" t="s">
        <v>344</v>
      </c>
      <c r="C187" s="138">
        <v>1</v>
      </c>
      <c r="D187" s="137" t="s">
        <v>31</v>
      </c>
      <c r="E187" s="139" t="s">
        <v>341</v>
      </c>
      <c r="F187" s="138">
        <v>5</v>
      </c>
      <c r="G187" s="140" t="s">
        <v>36</v>
      </c>
      <c r="H187" s="138"/>
      <c r="I187" s="138">
        <v>16</v>
      </c>
      <c r="J187" s="138">
        <v>23</v>
      </c>
      <c r="K187" s="138">
        <f t="shared" ref="K187:K196" si="162">J187-I187+1</f>
        <v>8</v>
      </c>
      <c r="L187" s="138"/>
      <c r="M187" s="138">
        <v>30</v>
      </c>
      <c r="N187" s="141"/>
      <c r="O187" s="142">
        <f t="shared" ref="O187:O196" si="163">M187/6</f>
        <v>5</v>
      </c>
      <c r="Q187" s="143">
        <f t="shared" ref="Q187:Q196" si="164">IF(K187=0,0,L187)</f>
        <v>0</v>
      </c>
      <c r="R187" s="144">
        <f t="shared" ref="R187:R196" si="165">IF(K187=0,0,M187/1.5)</f>
        <v>20</v>
      </c>
      <c r="S187" s="143">
        <f t="shared" ref="S187:S196" si="166">P187+Q187+R187</f>
        <v>20</v>
      </c>
      <c r="T187" s="166"/>
    </row>
    <row r="188" spans="1:20" s="139" customFormat="1">
      <c r="A188" s="136" t="s">
        <v>134</v>
      </c>
      <c r="B188" s="137" t="s">
        <v>345</v>
      </c>
      <c r="C188" s="138">
        <v>1</v>
      </c>
      <c r="D188" s="137" t="s">
        <v>31</v>
      </c>
      <c r="E188" s="139" t="s">
        <v>341</v>
      </c>
      <c r="F188" s="138">
        <v>5</v>
      </c>
      <c r="G188" s="140" t="s">
        <v>37</v>
      </c>
      <c r="H188" s="138"/>
      <c r="I188" s="138">
        <v>16</v>
      </c>
      <c r="J188" s="138">
        <v>23</v>
      </c>
      <c r="K188" s="138">
        <f t="shared" si="162"/>
        <v>8</v>
      </c>
      <c r="L188" s="138"/>
      <c r="M188" s="138">
        <v>30</v>
      </c>
      <c r="N188" s="141"/>
      <c r="O188" s="142">
        <f t="shared" si="163"/>
        <v>5</v>
      </c>
      <c r="Q188" s="143">
        <f t="shared" si="164"/>
        <v>0</v>
      </c>
      <c r="R188" s="144">
        <f t="shared" si="165"/>
        <v>20</v>
      </c>
      <c r="S188" s="143">
        <f t="shared" si="166"/>
        <v>20</v>
      </c>
      <c r="T188" s="166"/>
    </row>
    <row r="189" spans="1:20" s="117" customFormat="1">
      <c r="A189" s="114" t="s">
        <v>134</v>
      </c>
      <c r="B189" s="115" t="s">
        <v>218</v>
      </c>
      <c r="C189" s="116">
        <v>1</v>
      </c>
      <c r="D189" s="115" t="s">
        <v>44</v>
      </c>
      <c r="E189" s="117" t="s">
        <v>98</v>
      </c>
      <c r="F189" s="116">
        <v>6</v>
      </c>
      <c r="G189" s="118" t="s">
        <v>36</v>
      </c>
      <c r="H189" s="116"/>
      <c r="I189" s="116">
        <v>1</v>
      </c>
      <c r="J189" s="116">
        <v>5</v>
      </c>
      <c r="K189" s="116">
        <f t="shared" si="162"/>
        <v>5</v>
      </c>
      <c r="L189" s="116"/>
      <c r="M189" s="116">
        <v>30</v>
      </c>
      <c r="N189" s="119"/>
      <c r="O189" s="120">
        <f t="shared" si="163"/>
        <v>5</v>
      </c>
      <c r="Q189" s="121">
        <f t="shared" si="164"/>
        <v>0</v>
      </c>
      <c r="R189" s="122">
        <f t="shared" si="165"/>
        <v>20</v>
      </c>
      <c r="S189" s="121">
        <f t="shared" si="166"/>
        <v>20</v>
      </c>
    </row>
    <row r="190" spans="1:20" s="117" customFormat="1">
      <c r="A190" s="114" t="s">
        <v>134</v>
      </c>
      <c r="B190" s="115" t="s">
        <v>219</v>
      </c>
      <c r="C190" s="116">
        <v>1</v>
      </c>
      <c r="D190" s="115" t="s">
        <v>44</v>
      </c>
      <c r="E190" s="117" t="s">
        <v>98</v>
      </c>
      <c r="F190" s="116">
        <v>6</v>
      </c>
      <c r="G190" s="118" t="s">
        <v>37</v>
      </c>
      <c r="H190" s="116"/>
      <c r="I190" s="116">
        <v>1</v>
      </c>
      <c r="J190" s="116">
        <v>5</v>
      </c>
      <c r="K190" s="116">
        <f t="shared" si="162"/>
        <v>5</v>
      </c>
      <c r="L190" s="116"/>
      <c r="M190" s="116">
        <v>30</v>
      </c>
      <c r="N190" s="119"/>
      <c r="O190" s="120">
        <f t="shared" si="163"/>
        <v>5</v>
      </c>
      <c r="Q190" s="121">
        <f t="shared" si="164"/>
        <v>0</v>
      </c>
      <c r="R190" s="122">
        <f t="shared" si="165"/>
        <v>20</v>
      </c>
      <c r="S190" s="121">
        <f t="shared" si="166"/>
        <v>20</v>
      </c>
    </row>
    <row r="191" spans="1:20" s="117" customFormat="1">
      <c r="A191" s="114" t="s">
        <v>134</v>
      </c>
      <c r="B191" s="115" t="s">
        <v>220</v>
      </c>
      <c r="C191" s="116">
        <v>1</v>
      </c>
      <c r="D191" s="115" t="s">
        <v>44</v>
      </c>
      <c r="E191" s="117" t="s">
        <v>98</v>
      </c>
      <c r="F191" s="116">
        <v>6</v>
      </c>
      <c r="G191" s="118" t="s">
        <v>36</v>
      </c>
      <c r="H191" s="116"/>
      <c r="I191" s="116">
        <v>6</v>
      </c>
      <c r="J191" s="116">
        <v>10</v>
      </c>
      <c r="K191" s="116">
        <f t="shared" si="162"/>
        <v>5</v>
      </c>
      <c r="L191" s="116"/>
      <c r="M191" s="116">
        <v>30</v>
      </c>
      <c r="N191" s="119"/>
      <c r="O191" s="120">
        <f t="shared" si="163"/>
        <v>5</v>
      </c>
      <c r="Q191" s="121">
        <f t="shared" si="164"/>
        <v>0</v>
      </c>
      <c r="R191" s="122">
        <f t="shared" si="165"/>
        <v>20</v>
      </c>
      <c r="S191" s="121">
        <f t="shared" si="166"/>
        <v>20</v>
      </c>
    </row>
    <row r="192" spans="1:20" s="117" customFormat="1">
      <c r="A192" s="114" t="s">
        <v>134</v>
      </c>
      <c r="B192" s="115" t="s">
        <v>221</v>
      </c>
      <c r="C192" s="116">
        <v>1</v>
      </c>
      <c r="D192" s="115" t="s">
        <v>44</v>
      </c>
      <c r="E192" s="117" t="s">
        <v>98</v>
      </c>
      <c r="F192" s="116">
        <v>6</v>
      </c>
      <c r="G192" s="118" t="s">
        <v>37</v>
      </c>
      <c r="H192" s="116"/>
      <c r="I192" s="116">
        <v>6</v>
      </c>
      <c r="J192" s="116">
        <v>10</v>
      </c>
      <c r="K192" s="116">
        <f t="shared" si="162"/>
        <v>5</v>
      </c>
      <c r="L192" s="116"/>
      <c r="M192" s="116">
        <v>30</v>
      </c>
      <c r="N192" s="119"/>
      <c r="O192" s="120">
        <f t="shared" si="163"/>
        <v>5</v>
      </c>
      <c r="Q192" s="121">
        <f t="shared" si="164"/>
        <v>0</v>
      </c>
      <c r="R192" s="122">
        <f t="shared" si="165"/>
        <v>20</v>
      </c>
      <c r="S192" s="121">
        <f t="shared" si="166"/>
        <v>20</v>
      </c>
    </row>
    <row r="193" spans="1:20" s="139" customFormat="1">
      <c r="A193" s="136" t="s">
        <v>134</v>
      </c>
      <c r="B193" s="137" t="s">
        <v>346</v>
      </c>
      <c r="C193" s="138">
        <v>1</v>
      </c>
      <c r="D193" s="137" t="s">
        <v>44</v>
      </c>
      <c r="E193" s="139" t="s">
        <v>341</v>
      </c>
      <c r="F193" s="138">
        <v>6</v>
      </c>
      <c r="G193" s="140" t="s">
        <v>36</v>
      </c>
      <c r="H193" s="138"/>
      <c r="I193" s="138">
        <v>11</v>
      </c>
      <c r="J193" s="138">
        <v>15</v>
      </c>
      <c r="K193" s="138">
        <f t="shared" si="162"/>
        <v>5</v>
      </c>
      <c r="L193" s="138"/>
      <c r="M193" s="138">
        <v>30</v>
      </c>
      <c r="N193" s="141"/>
      <c r="O193" s="142">
        <f t="shared" si="163"/>
        <v>5</v>
      </c>
      <c r="Q193" s="143">
        <f t="shared" si="164"/>
        <v>0</v>
      </c>
      <c r="R193" s="144">
        <f t="shared" si="165"/>
        <v>20</v>
      </c>
      <c r="S193" s="143">
        <f t="shared" si="166"/>
        <v>20</v>
      </c>
      <c r="T193" s="166"/>
    </row>
    <row r="194" spans="1:20" s="139" customFormat="1">
      <c r="A194" s="136" t="s">
        <v>134</v>
      </c>
      <c r="B194" s="137" t="s">
        <v>347</v>
      </c>
      <c r="C194" s="138">
        <v>1</v>
      </c>
      <c r="D194" s="137" t="s">
        <v>44</v>
      </c>
      <c r="E194" s="139" t="s">
        <v>341</v>
      </c>
      <c r="F194" s="138">
        <v>6</v>
      </c>
      <c r="G194" s="140" t="s">
        <v>37</v>
      </c>
      <c r="H194" s="138"/>
      <c r="I194" s="138">
        <v>11</v>
      </c>
      <c r="J194" s="138">
        <v>15</v>
      </c>
      <c r="K194" s="138">
        <f t="shared" si="162"/>
        <v>5</v>
      </c>
      <c r="L194" s="138"/>
      <c r="M194" s="138">
        <v>30</v>
      </c>
      <c r="N194" s="141"/>
      <c r="O194" s="142">
        <f t="shared" si="163"/>
        <v>5</v>
      </c>
      <c r="Q194" s="143">
        <f t="shared" si="164"/>
        <v>0</v>
      </c>
      <c r="R194" s="144">
        <f t="shared" si="165"/>
        <v>20</v>
      </c>
      <c r="S194" s="143">
        <f t="shared" si="166"/>
        <v>20</v>
      </c>
      <c r="T194" s="166"/>
    </row>
    <row r="195" spans="1:20" s="139" customFormat="1">
      <c r="A195" s="136" t="s">
        <v>134</v>
      </c>
      <c r="B195" s="137" t="s">
        <v>348</v>
      </c>
      <c r="C195" s="138">
        <v>1</v>
      </c>
      <c r="D195" s="137" t="s">
        <v>29</v>
      </c>
      <c r="E195" s="139" t="s">
        <v>341</v>
      </c>
      <c r="F195" s="138">
        <v>6</v>
      </c>
      <c r="G195" s="140" t="s">
        <v>36</v>
      </c>
      <c r="H195" s="138"/>
      <c r="I195" s="138">
        <v>16</v>
      </c>
      <c r="J195" s="138">
        <v>23</v>
      </c>
      <c r="K195" s="138">
        <f t="shared" si="162"/>
        <v>8</v>
      </c>
      <c r="L195" s="138"/>
      <c r="M195" s="138">
        <v>30</v>
      </c>
      <c r="N195" s="141"/>
      <c r="O195" s="142">
        <f t="shared" si="163"/>
        <v>5</v>
      </c>
      <c r="Q195" s="143">
        <f t="shared" si="164"/>
        <v>0</v>
      </c>
      <c r="R195" s="144">
        <f t="shared" si="165"/>
        <v>20</v>
      </c>
      <c r="S195" s="143">
        <f t="shared" si="166"/>
        <v>20</v>
      </c>
      <c r="T195" s="166"/>
    </row>
    <row r="196" spans="1:20" s="139" customFormat="1">
      <c r="A196" s="136" t="s">
        <v>134</v>
      </c>
      <c r="B196" s="137" t="s">
        <v>349</v>
      </c>
      <c r="C196" s="138">
        <v>1</v>
      </c>
      <c r="D196" s="137" t="s">
        <v>29</v>
      </c>
      <c r="E196" s="139" t="s">
        <v>341</v>
      </c>
      <c r="F196" s="138">
        <v>6</v>
      </c>
      <c r="G196" s="140" t="s">
        <v>37</v>
      </c>
      <c r="H196" s="138"/>
      <c r="I196" s="138">
        <v>16</v>
      </c>
      <c r="J196" s="138">
        <v>23</v>
      </c>
      <c r="K196" s="138">
        <f t="shared" si="162"/>
        <v>8</v>
      </c>
      <c r="L196" s="138"/>
      <c r="M196" s="138">
        <v>30</v>
      </c>
      <c r="N196" s="141"/>
      <c r="O196" s="142">
        <f t="shared" si="163"/>
        <v>5</v>
      </c>
      <c r="Q196" s="143">
        <f t="shared" si="164"/>
        <v>0</v>
      </c>
      <c r="R196" s="144">
        <f t="shared" si="165"/>
        <v>20</v>
      </c>
      <c r="S196" s="143">
        <f t="shared" si="166"/>
        <v>20</v>
      </c>
      <c r="T196" s="166"/>
    </row>
    <row r="197" spans="1:20" s="40" customFormat="1">
      <c r="A197" s="156" t="s">
        <v>134</v>
      </c>
      <c r="B197" s="38" t="s">
        <v>364</v>
      </c>
      <c r="C197" s="39">
        <v>1</v>
      </c>
      <c r="D197" s="38" t="s">
        <v>29</v>
      </c>
      <c r="E197" s="40" t="s">
        <v>341</v>
      </c>
      <c r="F197" s="39">
        <v>6</v>
      </c>
      <c r="G197" s="41" t="s">
        <v>276</v>
      </c>
      <c r="H197" s="39"/>
      <c r="I197" s="39">
        <v>6</v>
      </c>
      <c r="J197" s="39">
        <v>10</v>
      </c>
      <c r="K197" s="39">
        <f>J197-I197+1</f>
        <v>5</v>
      </c>
      <c r="L197" s="39"/>
      <c r="M197" s="39">
        <v>30</v>
      </c>
      <c r="N197" s="42"/>
      <c r="O197" s="43">
        <f>M197/6</f>
        <v>5</v>
      </c>
      <c r="Q197" s="44">
        <f>IF(K197=0,0,L197)</f>
        <v>0</v>
      </c>
      <c r="R197" s="96">
        <f>IF(K197=0,0,M197/1.5)</f>
        <v>20</v>
      </c>
      <c r="S197" s="44">
        <f>P197+Q197+R197</f>
        <v>20</v>
      </c>
      <c r="T197" s="154"/>
    </row>
    <row r="198" spans="1:20" s="40" customFormat="1">
      <c r="A198" s="156" t="s">
        <v>134</v>
      </c>
      <c r="B198" s="38" t="s">
        <v>365</v>
      </c>
      <c r="C198" s="39">
        <v>1</v>
      </c>
      <c r="D198" s="38" t="s">
        <v>29</v>
      </c>
      <c r="E198" s="40" t="s">
        <v>341</v>
      </c>
      <c r="F198" s="39">
        <v>7</v>
      </c>
      <c r="G198" s="41" t="s">
        <v>276</v>
      </c>
      <c r="H198" s="39"/>
      <c r="I198" s="39">
        <v>6</v>
      </c>
      <c r="J198" s="39">
        <v>10</v>
      </c>
      <c r="K198" s="39">
        <f>J198-I198+1</f>
        <v>5</v>
      </c>
      <c r="L198" s="39"/>
      <c r="M198" s="39">
        <v>30</v>
      </c>
      <c r="N198" s="42"/>
      <c r="O198" s="43">
        <f>M198/6</f>
        <v>5</v>
      </c>
      <c r="Q198" s="44">
        <f>IF(K198=0,0,L198)</f>
        <v>0</v>
      </c>
      <c r="R198" s="96">
        <f>IF(K198=0,0,M198/1.5)</f>
        <v>20</v>
      </c>
      <c r="S198" s="44">
        <f>P198+Q198+R198</f>
        <v>20</v>
      </c>
      <c r="T198" s="154"/>
    </row>
    <row r="199" spans="1:20" s="117" customFormat="1">
      <c r="A199" s="114" t="s">
        <v>134</v>
      </c>
      <c r="B199" s="115" t="s">
        <v>267</v>
      </c>
      <c r="C199" s="116">
        <v>1</v>
      </c>
      <c r="D199" s="115" t="s">
        <v>44</v>
      </c>
      <c r="E199" s="117" t="s">
        <v>224</v>
      </c>
      <c r="F199" s="116">
        <v>7</v>
      </c>
      <c r="G199" s="118" t="s">
        <v>36</v>
      </c>
      <c r="H199" s="116"/>
      <c r="I199" s="116">
        <v>6</v>
      </c>
      <c r="J199" s="116">
        <v>15</v>
      </c>
      <c r="K199" s="116">
        <f t="shared" ref="K199" si="167">J199-I199+1</f>
        <v>10</v>
      </c>
      <c r="L199" s="116"/>
      <c r="M199" s="116">
        <v>60</v>
      </c>
      <c r="N199" s="119"/>
      <c r="O199" s="120">
        <f t="shared" ref="O199" si="168">M199/6</f>
        <v>10</v>
      </c>
      <c r="Q199" s="121">
        <f t="shared" ref="Q199" si="169">IF(K199=0,0,L199)</f>
        <v>0</v>
      </c>
      <c r="R199" s="122">
        <f t="shared" ref="R199" si="170">IF(K199=0,0,M199/1.5)</f>
        <v>40</v>
      </c>
      <c r="S199" s="121">
        <f t="shared" ref="S199" si="171">P199+Q199+R199</f>
        <v>40</v>
      </c>
    </row>
    <row r="200" spans="1:20" s="117" customFormat="1">
      <c r="A200" s="114" t="s">
        <v>134</v>
      </c>
      <c r="B200" s="115" t="s">
        <v>268</v>
      </c>
      <c r="C200" s="116">
        <v>1</v>
      </c>
      <c r="D200" s="115" t="s">
        <v>44</v>
      </c>
      <c r="E200" s="117" t="s">
        <v>224</v>
      </c>
      <c r="F200" s="116">
        <v>7</v>
      </c>
      <c r="G200" s="118" t="s">
        <v>37</v>
      </c>
      <c r="H200" s="116"/>
      <c r="I200" s="116">
        <v>6</v>
      </c>
      <c r="J200" s="116">
        <v>15</v>
      </c>
      <c r="K200" s="116">
        <f t="shared" si="133"/>
        <v>10</v>
      </c>
      <c r="L200" s="116"/>
      <c r="M200" s="116">
        <v>60</v>
      </c>
      <c r="N200" s="119"/>
      <c r="O200" s="120">
        <f t="shared" si="156"/>
        <v>10</v>
      </c>
      <c r="Q200" s="121">
        <f t="shared" si="134"/>
        <v>0</v>
      </c>
      <c r="R200" s="122">
        <f t="shared" si="135"/>
        <v>40</v>
      </c>
      <c r="S200" s="121">
        <f t="shared" si="136"/>
        <v>40</v>
      </c>
    </row>
    <row r="201" spans="1:20" s="40" customFormat="1">
      <c r="A201" s="95" t="s">
        <v>134</v>
      </c>
      <c r="B201" s="38" t="s">
        <v>388</v>
      </c>
      <c r="C201" s="39">
        <v>1</v>
      </c>
      <c r="D201" s="38" t="s">
        <v>29</v>
      </c>
      <c r="E201" s="157" t="s">
        <v>334</v>
      </c>
      <c r="F201" s="41">
        <v>7</v>
      </c>
      <c r="G201" s="41" t="s">
        <v>276</v>
      </c>
      <c r="H201" s="39"/>
      <c r="I201" s="39">
        <v>11</v>
      </c>
      <c r="J201" s="39">
        <v>15</v>
      </c>
      <c r="K201" s="39">
        <f t="shared" ref="K201" si="172">J201-I201+1</f>
        <v>5</v>
      </c>
      <c r="L201" s="39"/>
      <c r="M201" s="39">
        <v>30</v>
      </c>
      <c r="N201" s="42">
        <f t="shared" ref="N201" si="173">L201/K201</f>
        <v>0</v>
      </c>
      <c r="O201" s="43">
        <f t="shared" ref="O201" si="174">M201/6</f>
        <v>5</v>
      </c>
      <c r="Q201" s="44">
        <f t="shared" ref="Q201" si="175">IF(K201=0,0,L201)</f>
        <v>0</v>
      </c>
      <c r="R201" s="96">
        <f t="shared" ref="R201" si="176">IF(K201=0,0,M201/1.5)</f>
        <v>20</v>
      </c>
      <c r="S201" s="44">
        <f t="shared" ref="S201" si="177">P201+Q201+R201</f>
        <v>20</v>
      </c>
    </row>
    <row r="202" spans="1:20" s="139" customFormat="1">
      <c r="A202" s="167" t="s">
        <v>134</v>
      </c>
      <c r="B202" s="137" t="s">
        <v>386</v>
      </c>
      <c r="C202" s="138">
        <v>1</v>
      </c>
      <c r="D202" s="137" t="s">
        <v>30</v>
      </c>
      <c r="E202" s="168" t="s">
        <v>334</v>
      </c>
      <c r="F202" s="140">
        <v>7</v>
      </c>
      <c r="G202" s="140" t="s">
        <v>36</v>
      </c>
      <c r="H202" s="138"/>
      <c r="I202" s="138">
        <v>16</v>
      </c>
      <c r="J202" s="138">
        <v>23</v>
      </c>
      <c r="K202" s="138">
        <f t="shared" si="133"/>
        <v>8</v>
      </c>
      <c r="L202" s="138"/>
      <c r="M202" s="138">
        <v>30</v>
      </c>
      <c r="N202" s="141">
        <f t="shared" ref="N202:N204" si="178">L202/K202</f>
        <v>0</v>
      </c>
      <c r="O202" s="142">
        <f t="shared" si="156"/>
        <v>5</v>
      </c>
      <c r="Q202" s="143">
        <f t="shared" si="134"/>
        <v>0</v>
      </c>
      <c r="R202" s="144">
        <f t="shared" si="135"/>
        <v>20</v>
      </c>
      <c r="S202" s="143">
        <f t="shared" si="136"/>
        <v>20</v>
      </c>
    </row>
    <row r="203" spans="1:20" s="139" customFormat="1">
      <c r="A203" s="167" t="s">
        <v>134</v>
      </c>
      <c r="B203" s="137" t="s">
        <v>387</v>
      </c>
      <c r="C203" s="138">
        <v>1</v>
      </c>
      <c r="D203" s="137" t="s">
        <v>30</v>
      </c>
      <c r="E203" s="168" t="s">
        <v>334</v>
      </c>
      <c r="F203" s="140">
        <v>7</v>
      </c>
      <c r="G203" s="140" t="s">
        <v>37</v>
      </c>
      <c r="H203" s="138"/>
      <c r="I203" s="138">
        <v>16</v>
      </c>
      <c r="J203" s="138">
        <v>23</v>
      </c>
      <c r="K203" s="138">
        <f t="shared" si="133"/>
        <v>8</v>
      </c>
      <c r="L203" s="138"/>
      <c r="M203" s="138">
        <v>30</v>
      </c>
      <c r="N203" s="141">
        <f t="shared" si="178"/>
        <v>0</v>
      </c>
      <c r="O203" s="142">
        <f t="shared" si="156"/>
        <v>5</v>
      </c>
      <c r="Q203" s="143">
        <f t="shared" si="134"/>
        <v>0</v>
      </c>
      <c r="R203" s="144">
        <f t="shared" si="135"/>
        <v>20</v>
      </c>
      <c r="S203" s="143">
        <f t="shared" si="136"/>
        <v>20</v>
      </c>
    </row>
    <row r="204" spans="1:20" s="40" customFormat="1">
      <c r="A204" s="95" t="s">
        <v>134</v>
      </c>
      <c r="B204" s="38" t="s">
        <v>389</v>
      </c>
      <c r="C204" s="39">
        <v>1</v>
      </c>
      <c r="D204" s="38" t="s">
        <v>29</v>
      </c>
      <c r="E204" s="157" t="s">
        <v>334</v>
      </c>
      <c r="F204" s="41">
        <v>7</v>
      </c>
      <c r="G204" s="41" t="s">
        <v>276</v>
      </c>
      <c r="H204" s="39"/>
      <c r="I204" s="39">
        <v>16</v>
      </c>
      <c r="J204" s="39">
        <v>23</v>
      </c>
      <c r="K204" s="39">
        <f t="shared" si="133"/>
        <v>8</v>
      </c>
      <c r="L204" s="39"/>
      <c r="M204" s="39">
        <v>30</v>
      </c>
      <c r="N204" s="42">
        <f t="shared" si="178"/>
        <v>0</v>
      </c>
      <c r="O204" s="43">
        <f t="shared" si="156"/>
        <v>5</v>
      </c>
      <c r="Q204" s="44">
        <f t="shared" si="134"/>
        <v>0</v>
      </c>
      <c r="R204" s="96">
        <f t="shared" si="135"/>
        <v>20</v>
      </c>
      <c r="S204" s="44">
        <f t="shared" si="136"/>
        <v>20</v>
      </c>
    </row>
    <row r="205" spans="1:20" s="139" customFormat="1">
      <c r="A205" s="136" t="s">
        <v>134</v>
      </c>
      <c r="B205" s="137" t="s">
        <v>352</v>
      </c>
      <c r="C205" s="138">
        <v>1</v>
      </c>
      <c r="D205" s="137" t="s">
        <v>41</v>
      </c>
      <c r="E205" s="139" t="s">
        <v>341</v>
      </c>
      <c r="F205" s="138" t="s">
        <v>279</v>
      </c>
      <c r="G205" s="140" t="s">
        <v>36</v>
      </c>
      <c r="H205" s="138"/>
      <c r="I205" s="138">
        <v>6</v>
      </c>
      <c r="J205" s="138">
        <v>10</v>
      </c>
      <c r="K205" s="138">
        <f t="shared" ref="K205:K210" si="179">J205-I205+1</f>
        <v>5</v>
      </c>
      <c r="L205" s="138"/>
      <c r="M205" s="138">
        <v>30</v>
      </c>
      <c r="N205" s="141"/>
      <c r="O205" s="142">
        <f t="shared" ref="O205:O210" si="180">M205/6</f>
        <v>5</v>
      </c>
      <c r="Q205" s="143">
        <f t="shared" ref="Q205:Q210" si="181">IF(K205=0,0,L205)</f>
        <v>0</v>
      </c>
      <c r="R205" s="144">
        <f t="shared" ref="R205:R210" si="182">IF(K205=0,0,M205/1.5)</f>
        <v>20</v>
      </c>
      <c r="S205" s="143">
        <f t="shared" ref="S205:S210" si="183">P205+Q205+R205</f>
        <v>20</v>
      </c>
      <c r="T205" s="166"/>
    </row>
    <row r="206" spans="1:20" s="139" customFormat="1">
      <c r="A206" s="136" t="s">
        <v>134</v>
      </c>
      <c r="B206" s="137" t="s">
        <v>353</v>
      </c>
      <c r="C206" s="138">
        <v>1</v>
      </c>
      <c r="D206" s="137" t="s">
        <v>41</v>
      </c>
      <c r="E206" s="139" t="s">
        <v>341</v>
      </c>
      <c r="F206" s="138" t="s">
        <v>279</v>
      </c>
      <c r="G206" s="140" t="s">
        <v>37</v>
      </c>
      <c r="H206" s="138"/>
      <c r="I206" s="138">
        <v>6</v>
      </c>
      <c r="J206" s="138">
        <v>10</v>
      </c>
      <c r="K206" s="138">
        <f t="shared" si="179"/>
        <v>5</v>
      </c>
      <c r="L206" s="138"/>
      <c r="M206" s="138">
        <v>30</v>
      </c>
      <c r="N206" s="141"/>
      <c r="O206" s="142">
        <f t="shared" si="180"/>
        <v>5</v>
      </c>
      <c r="Q206" s="143">
        <f t="shared" si="181"/>
        <v>0</v>
      </c>
      <c r="R206" s="144">
        <f t="shared" si="182"/>
        <v>20</v>
      </c>
      <c r="S206" s="143">
        <f t="shared" si="183"/>
        <v>20</v>
      </c>
      <c r="T206" s="166"/>
    </row>
    <row r="207" spans="1:20" s="139" customFormat="1">
      <c r="A207" s="136" t="s">
        <v>134</v>
      </c>
      <c r="B207" s="137" t="s">
        <v>356</v>
      </c>
      <c r="C207" s="138">
        <v>1</v>
      </c>
      <c r="D207" s="137" t="s">
        <v>41</v>
      </c>
      <c r="E207" s="139" t="s">
        <v>341</v>
      </c>
      <c r="F207" s="138" t="s">
        <v>279</v>
      </c>
      <c r="G207" s="140" t="s">
        <v>36</v>
      </c>
      <c r="H207" s="138"/>
      <c r="I207" s="138">
        <v>11</v>
      </c>
      <c r="J207" s="138">
        <v>15</v>
      </c>
      <c r="K207" s="138">
        <f t="shared" si="179"/>
        <v>5</v>
      </c>
      <c r="L207" s="138"/>
      <c r="M207" s="138">
        <v>30</v>
      </c>
      <c r="N207" s="141"/>
      <c r="O207" s="142">
        <f t="shared" si="180"/>
        <v>5</v>
      </c>
      <c r="Q207" s="143">
        <f t="shared" si="181"/>
        <v>0</v>
      </c>
      <c r="R207" s="144">
        <f t="shared" si="182"/>
        <v>20</v>
      </c>
      <c r="S207" s="143">
        <f t="shared" si="183"/>
        <v>20</v>
      </c>
      <c r="T207" s="166"/>
    </row>
    <row r="208" spans="1:20" s="139" customFormat="1">
      <c r="A208" s="136" t="s">
        <v>134</v>
      </c>
      <c r="B208" s="137" t="s">
        <v>357</v>
      </c>
      <c r="C208" s="138">
        <v>1</v>
      </c>
      <c r="D208" s="137" t="s">
        <v>41</v>
      </c>
      <c r="E208" s="139" t="s">
        <v>341</v>
      </c>
      <c r="F208" s="138" t="s">
        <v>279</v>
      </c>
      <c r="G208" s="140" t="s">
        <v>37</v>
      </c>
      <c r="H208" s="138"/>
      <c r="I208" s="138">
        <v>11</v>
      </c>
      <c r="J208" s="138">
        <v>15</v>
      </c>
      <c r="K208" s="138">
        <f t="shared" si="179"/>
        <v>5</v>
      </c>
      <c r="L208" s="138"/>
      <c r="M208" s="138">
        <v>30</v>
      </c>
      <c r="N208" s="141"/>
      <c r="O208" s="142">
        <f t="shared" si="180"/>
        <v>5</v>
      </c>
      <c r="Q208" s="143">
        <f t="shared" si="181"/>
        <v>0</v>
      </c>
      <c r="R208" s="144">
        <f t="shared" si="182"/>
        <v>20</v>
      </c>
      <c r="S208" s="143">
        <f t="shared" si="183"/>
        <v>20</v>
      </c>
      <c r="T208" s="166"/>
    </row>
    <row r="209" spans="1:20" s="139" customFormat="1">
      <c r="A209" s="136" t="s">
        <v>134</v>
      </c>
      <c r="B209" s="137" t="s">
        <v>360</v>
      </c>
      <c r="C209" s="138">
        <v>1</v>
      </c>
      <c r="D209" s="137" t="s">
        <v>41</v>
      </c>
      <c r="E209" s="139" t="s">
        <v>341</v>
      </c>
      <c r="F209" s="138" t="s">
        <v>279</v>
      </c>
      <c r="G209" s="140" t="s">
        <v>36</v>
      </c>
      <c r="H209" s="138"/>
      <c r="I209" s="138">
        <v>16</v>
      </c>
      <c r="J209" s="138">
        <v>23</v>
      </c>
      <c r="K209" s="138">
        <f t="shared" si="179"/>
        <v>8</v>
      </c>
      <c r="L209" s="138"/>
      <c r="M209" s="138">
        <v>30</v>
      </c>
      <c r="N209" s="141"/>
      <c r="O209" s="142">
        <f t="shared" si="180"/>
        <v>5</v>
      </c>
      <c r="Q209" s="143">
        <f t="shared" si="181"/>
        <v>0</v>
      </c>
      <c r="R209" s="144">
        <f t="shared" si="182"/>
        <v>20</v>
      </c>
      <c r="S209" s="143">
        <f t="shared" si="183"/>
        <v>20</v>
      </c>
      <c r="T209" s="166"/>
    </row>
    <row r="210" spans="1:20" s="139" customFormat="1">
      <c r="A210" s="136" t="s">
        <v>134</v>
      </c>
      <c r="B210" s="137" t="s">
        <v>361</v>
      </c>
      <c r="C210" s="138">
        <v>1</v>
      </c>
      <c r="D210" s="137" t="s">
        <v>41</v>
      </c>
      <c r="E210" s="139" t="s">
        <v>341</v>
      </c>
      <c r="F210" s="138" t="s">
        <v>279</v>
      </c>
      <c r="G210" s="140" t="s">
        <v>37</v>
      </c>
      <c r="H210" s="138"/>
      <c r="I210" s="138">
        <v>16</v>
      </c>
      <c r="J210" s="138">
        <v>23</v>
      </c>
      <c r="K210" s="138">
        <f t="shared" si="179"/>
        <v>8</v>
      </c>
      <c r="L210" s="138"/>
      <c r="M210" s="138">
        <v>30</v>
      </c>
      <c r="N210" s="141"/>
      <c r="O210" s="142">
        <f t="shared" si="180"/>
        <v>5</v>
      </c>
      <c r="Q210" s="143">
        <f t="shared" si="181"/>
        <v>0</v>
      </c>
      <c r="R210" s="144">
        <f t="shared" si="182"/>
        <v>20</v>
      </c>
      <c r="S210" s="143">
        <f t="shared" si="183"/>
        <v>20</v>
      </c>
      <c r="T210" s="166"/>
    </row>
    <row r="211" spans="1:20" s="148" customFormat="1">
      <c r="A211" s="145" t="s">
        <v>135</v>
      </c>
      <c r="B211" s="146" t="s">
        <v>174</v>
      </c>
      <c r="C211" s="147">
        <v>1</v>
      </c>
      <c r="D211" s="146" t="s">
        <v>104</v>
      </c>
      <c r="E211" s="148" t="s">
        <v>262</v>
      </c>
      <c r="F211" s="147">
        <v>2</v>
      </c>
      <c r="G211" s="149" t="s">
        <v>269</v>
      </c>
      <c r="H211" s="147"/>
      <c r="I211" s="147">
        <v>1</v>
      </c>
      <c r="J211" s="147">
        <v>5</v>
      </c>
      <c r="K211" s="147">
        <f t="shared" si="133"/>
        <v>5</v>
      </c>
      <c r="L211" s="147"/>
      <c r="M211" s="147">
        <v>30</v>
      </c>
      <c r="N211" s="150"/>
      <c r="O211" s="151">
        <f t="shared" si="156"/>
        <v>5</v>
      </c>
      <c r="Q211" s="152">
        <f t="shared" si="134"/>
        <v>0</v>
      </c>
      <c r="R211" s="153">
        <f t="shared" si="135"/>
        <v>20</v>
      </c>
      <c r="S211" s="152">
        <f t="shared" si="136"/>
        <v>20</v>
      </c>
    </row>
    <row r="212" spans="1:20" s="148" customFormat="1">
      <c r="A212" s="145" t="s">
        <v>135</v>
      </c>
      <c r="B212" s="146" t="s">
        <v>175</v>
      </c>
      <c r="C212" s="147">
        <v>1</v>
      </c>
      <c r="D212" s="146" t="s">
        <v>104</v>
      </c>
      <c r="E212" s="148" t="s">
        <v>262</v>
      </c>
      <c r="F212" s="147">
        <v>2</v>
      </c>
      <c r="G212" s="149" t="s">
        <v>37</v>
      </c>
      <c r="H212" s="147"/>
      <c r="I212" s="147">
        <v>1</v>
      </c>
      <c r="J212" s="147">
        <v>5</v>
      </c>
      <c r="K212" s="147">
        <f>J212-I212+1</f>
        <v>5</v>
      </c>
      <c r="L212" s="147"/>
      <c r="M212" s="147">
        <v>30</v>
      </c>
      <c r="N212" s="150"/>
      <c r="O212" s="151">
        <f t="shared" ref="O212:O221" si="184">M212/6</f>
        <v>5</v>
      </c>
      <c r="Q212" s="152">
        <f>IF(K212=0,0,L212)</f>
        <v>0</v>
      </c>
      <c r="R212" s="153">
        <f>IF(K212=0,0,M212/1.5)</f>
        <v>20</v>
      </c>
      <c r="S212" s="152">
        <f>P212+Q212+R212</f>
        <v>20</v>
      </c>
    </row>
    <row r="213" spans="1:20" s="148" customFormat="1">
      <c r="A213" s="145" t="s">
        <v>135</v>
      </c>
      <c r="B213" s="146" t="s">
        <v>270</v>
      </c>
      <c r="C213" s="147">
        <v>1</v>
      </c>
      <c r="D213" s="146" t="s">
        <v>45</v>
      </c>
      <c r="E213" s="148" t="s">
        <v>99</v>
      </c>
      <c r="F213" s="147">
        <v>2</v>
      </c>
      <c r="G213" s="149" t="s">
        <v>36</v>
      </c>
      <c r="H213" s="147"/>
      <c r="I213" s="147">
        <v>6</v>
      </c>
      <c r="J213" s="147">
        <v>15</v>
      </c>
      <c r="K213" s="147">
        <f t="shared" ref="K213" si="185">J213-I213+1</f>
        <v>10</v>
      </c>
      <c r="L213" s="147"/>
      <c r="M213" s="147">
        <v>60</v>
      </c>
      <c r="N213" s="150"/>
      <c r="O213" s="151">
        <f t="shared" si="184"/>
        <v>10</v>
      </c>
      <c r="Q213" s="152">
        <f t="shared" ref="Q213" si="186">IF(K213=0,0,L213)</f>
        <v>0</v>
      </c>
      <c r="R213" s="153">
        <f t="shared" ref="R213" si="187">IF(K213=0,0,M213/1.5)</f>
        <v>40</v>
      </c>
      <c r="S213" s="152">
        <f t="shared" ref="S213" si="188">P213+Q213+R213</f>
        <v>40</v>
      </c>
    </row>
    <row r="214" spans="1:20" s="148" customFormat="1">
      <c r="A214" s="145" t="s">
        <v>135</v>
      </c>
      <c r="B214" s="146" t="s">
        <v>278</v>
      </c>
      <c r="C214" s="147">
        <v>1</v>
      </c>
      <c r="D214" s="146" t="s">
        <v>27</v>
      </c>
      <c r="E214" s="148" t="s">
        <v>99</v>
      </c>
      <c r="F214" s="147">
        <v>2</v>
      </c>
      <c r="G214" s="149" t="s">
        <v>37</v>
      </c>
      <c r="H214" s="147"/>
      <c r="I214" s="147">
        <v>6</v>
      </c>
      <c r="J214" s="147">
        <v>15</v>
      </c>
      <c r="K214" s="147">
        <f>J214-I214+1</f>
        <v>10</v>
      </c>
      <c r="L214" s="147"/>
      <c r="M214" s="147">
        <v>60</v>
      </c>
      <c r="N214" s="150"/>
      <c r="O214" s="151">
        <f>M214/6</f>
        <v>10</v>
      </c>
      <c r="Q214" s="152">
        <f>IF(K214=0,0,L214)</f>
        <v>0</v>
      </c>
      <c r="R214" s="153">
        <f>IF(K214=0,0,M214/1.5)</f>
        <v>40</v>
      </c>
      <c r="S214" s="152">
        <f>P214+Q214+R214</f>
        <v>40</v>
      </c>
    </row>
    <row r="215" spans="1:20" s="40" customFormat="1">
      <c r="A215" s="156" t="s">
        <v>135</v>
      </c>
      <c r="B215" s="38" t="s">
        <v>321</v>
      </c>
      <c r="C215" s="39">
        <v>1</v>
      </c>
      <c r="D215" s="38" t="s">
        <v>10</v>
      </c>
      <c r="E215" s="40" t="s">
        <v>340</v>
      </c>
      <c r="F215" s="39">
        <v>2</v>
      </c>
      <c r="G215" s="41" t="s">
        <v>36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6">
        <f>IF(K215=0,0,M215/1.5)</f>
        <v>20</v>
      </c>
      <c r="S215" s="44">
        <f>P215+Q215+R215</f>
        <v>20</v>
      </c>
      <c r="T215" s="154"/>
    </row>
    <row r="216" spans="1:20" s="40" customFormat="1">
      <c r="A216" s="156" t="s">
        <v>135</v>
      </c>
      <c r="B216" s="38" t="s">
        <v>322</v>
      </c>
      <c r="C216" s="39">
        <v>1</v>
      </c>
      <c r="D216" s="38" t="s">
        <v>10</v>
      </c>
      <c r="E216" s="40" t="s">
        <v>340</v>
      </c>
      <c r="F216" s="39">
        <v>2</v>
      </c>
      <c r="G216" s="41" t="s">
        <v>37</v>
      </c>
      <c r="H216" s="39"/>
      <c r="I216" s="39">
        <v>16</v>
      </c>
      <c r="J216" s="39">
        <v>23</v>
      </c>
      <c r="K216" s="39">
        <f>J216-I216+1</f>
        <v>8</v>
      </c>
      <c r="L216" s="39"/>
      <c r="M216" s="39">
        <v>30</v>
      </c>
      <c r="N216" s="42"/>
      <c r="O216" s="43">
        <f>M216/6</f>
        <v>5</v>
      </c>
      <c r="Q216" s="44">
        <f>IF(K216=0,0,L216)</f>
        <v>0</v>
      </c>
      <c r="R216" s="96">
        <f>IF(K216=0,0,M216/1.5)</f>
        <v>20</v>
      </c>
      <c r="S216" s="44">
        <f>P216+Q216+R216</f>
        <v>20</v>
      </c>
      <c r="T216" s="154"/>
    </row>
    <row r="217" spans="1:20" s="148" customFormat="1">
      <c r="A217" s="145" t="s">
        <v>135</v>
      </c>
      <c r="B217" s="146" t="s">
        <v>182</v>
      </c>
      <c r="C217" s="147">
        <v>1</v>
      </c>
      <c r="D217" s="146" t="s">
        <v>104</v>
      </c>
      <c r="E217" s="148" t="s">
        <v>262</v>
      </c>
      <c r="F217" s="147">
        <v>3</v>
      </c>
      <c r="G217" s="149" t="s">
        <v>36</v>
      </c>
      <c r="H217" s="147"/>
      <c r="I217" s="147">
        <v>1</v>
      </c>
      <c r="J217" s="147">
        <v>5</v>
      </c>
      <c r="K217" s="147">
        <f>J217-I217+1</f>
        <v>5</v>
      </c>
      <c r="L217" s="147"/>
      <c r="M217" s="147">
        <v>30</v>
      </c>
      <c r="N217" s="150"/>
      <c r="O217" s="151">
        <f t="shared" si="184"/>
        <v>5</v>
      </c>
      <c r="Q217" s="152">
        <f>IF(K217=0,0,L217)</f>
        <v>0</v>
      </c>
      <c r="R217" s="153">
        <f>IF(K217=0,0,M217/1.5)</f>
        <v>20</v>
      </c>
      <c r="S217" s="152">
        <f>P217+Q217+R217</f>
        <v>20</v>
      </c>
    </row>
    <row r="218" spans="1:20" s="148" customFormat="1">
      <c r="A218" s="145" t="s">
        <v>135</v>
      </c>
      <c r="B218" s="146" t="s">
        <v>183</v>
      </c>
      <c r="C218" s="147">
        <v>1</v>
      </c>
      <c r="D218" s="146" t="s">
        <v>104</v>
      </c>
      <c r="E218" s="148" t="s">
        <v>262</v>
      </c>
      <c r="F218" s="147">
        <v>3</v>
      </c>
      <c r="G218" s="149" t="s">
        <v>37</v>
      </c>
      <c r="H218" s="147"/>
      <c r="I218" s="147">
        <v>1</v>
      </c>
      <c r="J218" s="147">
        <v>5</v>
      </c>
      <c r="K218" s="147">
        <f>J218-I218+1</f>
        <v>5</v>
      </c>
      <c r="L218" s="147"/>
      <c r="M218" s="147">
        <v>30</v>
      </c>
      <c r="N218" s="150"/>
      <c r="O218" s="151">
        <f t="shared" si="184"/>
        <v>5</v>
      </c>
      <c r="Q218" s="152">
        <f>IF(K218=0,0,L218)</f>
        <v>0</v>
      </c>
      <c r="R218" s="153">
        <f>IF(K218=0,0,M218/1.5)</f>
        <v>20</v>
      </c>
      <c r="S218" s="152">
        <f>P218+Q218+R218</f>
        <v>20</v>
      </c>
    </row>
    <row r="219" spans="1:20" s="148" customFormat="1">
      <c r="A219" s="145" t="s">
        <v>135</v>
      </c>
      <c r="B219" s="146" t="s">
        <v>274</v>
      </c>
      <c r="C219" s="147">
        <v>1</v>
      </c>
      <c r="D219" s="146" t="s">
        <v>104</v>
      </c>
      <c r="E219" s="148" t="s">
        <v>99</v>
      </c>
      <c r="F219" s="147">
        <v>3</v>
      </c>
      <c r="G219" s="149" t="s">
        <v>36</v>
      </c>
      <c r="H219" s="147"/>
      <c r="I219" s="147">
        <v>6</v>
      </c>
      <c r="J219" s="147">
        <v>15</v>
      </c>
      <c r="K219" s="147">
        <f t="shared" ref="K219:K221" si="189">J219-I219+1</f>
        <v>10</v>
      </c>
      <c r="L219" s="147"/>
      <c r="M219" s="147">
        <v>60</v>
      </c>
      <c r="N219" s="150"/>
      <c r="O219" s="151">
        <f t="shared" si="184"/>
        <v>10</v>
      </c>
      <c r="Q219" s="152">
        <f t="shared" ref="Q219:Q221" si="190">IF(K219=0,0,L219)</f>
        <v>0</v>
      </c>
      <c r="R219" s="153">
        <f t="shared" ref="R219:R221" si="191">IF(K219=0,0,M219/1.5)</f>
        <v>40</v>
      </c>
      <c r="S219" s="152">
        <f t="shared" ref="S219:S221" si="192">P219+Q219+R219</f>
        <v>40</v>
      </c>
    </row>
    <row r="220" spans="1:20" s="148" customFormat="1">
      <c r="A220" s="145" t="s">
        <v>135</v>
      </c>
      <c r="B220" s="146" t="s">
        <v>277</v>
      </c>
      <c r="C220" s="147">
        <v>1</v>
      </c>
      <c r="D220" s="146" t="s">
        <v>104</v>
      </c>
      <c r="E220" s="148" t="s">
        <v>99</v>
      </c>
      <c r="F220" s="147">
        <v>3</v>
      </c>
      <c r="G220" s="149" t="s">
        <v>37</v>
      </c>
      <c r="H220" s="147"/>
      <c r="I220" s="147">
        <v>6</v>
      </c>
      <c r="J220" s="147">
        <v>15</v>
      </c>
      <c r="K220" s="147">
        <f t="shared" si="189"/>
        <v>10</v>
      </c>
      <c r="L220" s="147"/>
      <c r="M220" s="147">
        <v>60</v>
      </c>
      <c r="N220" s="150"/>
      <c r="O220" s="151">
        <f t="shared" si="184"/>
        <v>10</v>
      </c>
      <c r="Q220" s="152">
        <f t="shared" si="190"/>
        <v>0</v>
      </c>
      <c r="R220" s="153">
        <f t="shared" si="191"/>
        <v>40</v>
      </c>
      <c r="S220" s="152">
        <f t="shared" si="192"/>
        <v>40</v>
      </c>
    </row>
    <row r="221" spans="1:20" s="176" customFormat="1">
      <c r="A221" s="173" t="s">
        <v>135</v>
      </c>
      <c r="B221" s="174" t="s">
        <v>275</v>
      </c>
      <c r="C221" s="175">
        <v>1</v>
      </c>
      <c r="D221" s="174" t="s">
        <v>24</v>
      </c>
      <c r="E221" s="176" t="s">
        <v>99</v>
      </c>
      <c r="F221" s="175">
        <v>3</v>
      </c>
      <c r="G221" s="177" t="s">
        <v>276</v>
      </c>
      <c r="H221" s="175"/>
      <c r="I221" s="175">
        <v>6</v>
      </c>
      <c r="J221" s="175">
        <v>15</v>
      </c>
      <c r="K221" s="175">
        <f t="shared" si="189"/>
        <v>10</v>
      </c>
      <c r="L221" s="175"/>
      <c r="M221" s="175">
        <v>60</v>
      </c>
      <c r="N221" s="178"/>
      <c r="O221" s="179">
        <f t="shared" si="184"/>
        <v>10</v>
      </c>
      <c r="Q221" s="180">
        <f t="shared" si="190"/>
        <v>0</v>
      </c>
      <c r="R221" s="181">
        <f t="shared" si="191"/>
        <v>40</v>
      </c>
      <c r="S221" s="180">
        <f t="shared" si="192"/>
        <v>40</v>
      </c>
    </row>
    <row r="222" spans="1:20" s="40" customFormat="1">
      <c r="A222" s="156" t="s">
        <v>135</v>
      </c>
      <c r="B222" s="38" t="s">
        <v>319</v>
      </c>
      <c r="C222" s="39">
        <v>1</v>
      </c>
      <c r="D222" s="157" t="s">
        <v>30</v>
      </c>
      <c r="E222" s="40" t="s">
        <v>340</v>
      </c>
      <c r="F222" s="39">
        <v>3</v>
      </c>
      <c r="G222" s="41" t="s">
        <v>36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6">
        <f>IF(K222=0,0,M222/1.5)</f>
        <v>20</v>
      </c>
      <c r="S222" s="44">
        <f>P222+Q222+R222</f>
        <v>20</v>
      </c>
      <c r="T222" s="154"/>
    </row>
    <row r="223" spans="1:20" s="40" customFormat="1">
      <c r="A223" s="156" t="s">
        <v>135</v>
      </c>
      <c r="B223" s="38" t="s">
        <v>317</v>
      </c>
      <c r="C223" s="39">
        <v>1</v>
      </c>
      <c r="D223" s="38" t="s">
        <v>104</v>
      </c>
      <c r="E223" s="40" t="s">
        <v>340</v>
      </c>
      <c r="F223" s="39">
        <v>3</v>
      </c>
      <c r="G223" s="41" t="s">
        <v>37</v>
      </c>
      <c r="H223" s="39"/>
      <c r="I223" s="39">
        <v>16</v>
      </c>
      <c r="J223" s="39">
        <v>23</v>
      </c>
      <c r="K223" s="39">
        <f>J223-I223+1</f>
        <v>8</v>
      </c>
      <c r="L223" s="39"/>
      <c r="M223" s="39">
        <v>30</v>
      </c>
      <c r="N223" s="42"/>
      <c r="O223" s="43">
        <f>M223/6</f>
        <v>5</v>
      </c>
      <c r="Q223" s="44">
        <f>IF(K223=0,0,L223)</f>
        <v>0</v>
      </c>
      <c r="R223" s="96">
        <f>IF(K223=0,0,M223/1.5)</f>
        <v>20</v>
      </c>
      <c r="S223" s="44">
        <f>P223+Q223+R223</f>
        <v>20</v>
      </c>
      <c r="T223" s="154"/>
    </row>
    <row r="224" spans="1:20" s="148" customFormat="1">
      <c r="A224" s="145" t="s">
        <v>135</v>
      </c>
      <c r="B224" s="146" t="s">
        <v>181</v>
      </c>
      <c r="C224" s="147">
        <v>1</v>
      </c>
      <c r="D224" s="146" t="s">
        <v>104</v>
      </c>
      <c r="E224" s="148" t="s">
        <v>262</v>
      </c>
      <c r="F224" s="147">
        <v>4</v>
      </c>
      <c r="G224" s="149" t="s">
        <v>36</v>
      </c>
      <c r="H224" s="147"/>
      <c r="I224" s="147">
        <v>11</v>
      </c>
      <c r="J224" s="147">
        <v>15</v>
      </c>
      <c r="K224" s="147">
        <f t="shared" si="133"/>
        <v>5</v>
      </c>
      <c r="L224" s="147"/>
      <c r="M224" s="147">
        <v>30</v>
      </c>
      <c r="N224" s="150"/>
      <c r="O224" s="151">
        <f t="shared" si="156"/>
        <v>5</v>
      </c>
      <c r="Q224" s="152">
        <f t="shared" si="134"/>
        <v>0</v>
      </c>
      <c r="R224" s="153">
        <f t="shared" si="135"/>
        <v>20</v>
      </c>
      <c r="S224" s="152">
        <f t="shared" si="136"/>
        <v>20</v>
      </c>
    </row>
    <row r="225" spans="1:20" s="148" customFormat="1">
      <c r="A225" s="145" t="s">
        <v>135</v>
      </c>
      <c r="B225" s="146" t="s">
        <v>184</v>
      </c>
      <c r="C225" s="147">
        <v>1</v>
      </c>
      <c r="D225" s="146" t="s">
        <v>104</v>
      </c>
      <c r="E225" s="148" t="s">
        <v>262</v>
      </c>
      <c r="F225" s="147">
        <v>4</v>
      </c>
      <c r="G225" s="149" t="s">
        <v>37</v>
      </c>
      <c r="H225" s="147"/>
      <c r="I225" s="147">
        <v>11</v>
      </c>
      <c r="J225" s="147">
        <v>15</v>
      </c>
      <c r="K225" s="147">
        <f t="shared" si="133"/>
        <v>5</v>
      </c>
      <c r="L225" s="147"/>
      <c r="M225" s="147">
        <v>30</v>
      </c>
      <c r="N225" s="150"/>
      <c r="O225" s="151">
        <f t="shared" si="156"/>
        <v>5</v>
      </c>
      <c r="Q225" s="152">
        <f t="shared" si="134"/>
        <v>0</v>
      </c>
      <c r="R225" s="153">
        <f t="shared" si="135"/>
        <v>20</v>
      </c>
      <c r="S225" s="152">
        <f t="shared" si="136"/>
        <v>20</v>
      </c>
    </row>
    <row r="226" spans="1:20" s="40" customFormat="1">
      <c r="A226" s="156" t="s">
        <v>135</v>
      </c>
      <c r="B226" s="38"/>
      <c r="C226" s="39">
        <v>1</v>
      </c>
      <c r="D226" s="146"/>
      <c r="F226" s="39">
        <v>4</v>
      </c>
      <c r="G226" s="41" t="s">
        <v>36</v>
      </c>
      <c r="H226" s="39"/>
      <c r="I226" s="39">
        <v>6</v>
      </c>
      <c r="J226" s="39">
        <v>10</v>
      </c>
      <c r="K226" s="39">
        <f t="shared" si="133"/>
        <v>5</v>
      </c>
      <c r="L226" s="39"/>
      <c r="M226" s="39">
        <v>30</v>
      </c>
      <c r="N226" s="42"/>
      <c r="O226" s="43">
        <f t="shared" si="156"/>
        <v>5</v>
      </c>
      <c r="Q226" s="44">
        <f t="shared" si="134"/>
        <v>0</v>
      </c>
      <c r="R226" s="96">
        <f t="shared" si="135"/>
        <v>20</v>
      </c>
      <c r="S226" s="44">
        <f t="shared" si="136"/>
        <v>20</v>
      </c>
      <c r="T226" s="154"/>
    </row>
    <row r="227" spans="1:20" s="40" customFormat="1">
      <c r="A227" s="156" t="s">
        <v>135</v>
      </c>
      <c r="B227" s="38" t="s">
        <v>320</v>
      </c>
      <c r="C227" s="39">
        <v>1</v>
      </c>
      <c r="D227" s="38" t="s">
        <v>45</v>
      </c>
      <c r="E227" s="40" t="s">
        <v>340</v>
      </c>
      <c r="F227" s="39">
        <v>4</v>
      </c>
      <c r="G227" s="41" t="s">
        <v>37</v>
      </c>
      <c r="H227" s="39"/>
      <c r="I227" s="39">
        <v>6</v>
      </c>
      <c r="J227" s="39">
        <v>10</v>
      </c>
      <c r="K227" s="39">
        <f t="shared" ref="K227:K232" si="193">J227-I227+1</f>
        <v>5</v>
      </c>
      <c r="L227" s="39"/>
      <c r="M227" s="39">
        <v>30</v>
      </c>
      <c r="N227" s="42"/>
      <c r="O227" s="43">
        <f t="shared" ref="O227:O233" si="194">M227/6</f>
        <v>5</v>
      </c>
      <c r="Q227" s="44">
        <f t="shared" ref="Q227:Q232" si="195">IF(K227=0,0,L227)</f>
        <v>0</v>
      </c>
      <c r="R227" s="96">
        <f t="shared" ref="R227:R232" si="196">IF(K227=0,0,M227/1.5)</f>
        <v>20</v>
      </c>
      <c r="S227" s="44">
        <f t="shared" ref="S227:S232" si="197">P227+Q227+R227</f>
        <v>20</v>
      </c>
      <c r="T227" s="154"/>
    </row>
    <row r="228" spans="1:20" s="40" customFormat="1">
      <c r="A228" s="156" t="s">
        <v>135</v>
      </c>
      <c r="B228" s="38" t="s">
        <v>326</v>
      </c>
      <c r="C228" s="39">
        <v>1</v>
      </c>
      <c r="D228" s="38" t="s">
        <v>104</v>
      </c>
      <c r="E228" s="40" t="s">
        <v>340</v>
      </c>
      <c r="F228" s="39">
        <v>4</v>
      </c>
      <c r="G228" s="41" t="s">
        <v>36</v>
      </c>
      <c r="H228" s="39"/>
      <c r="I228" s="39">
        <v>16</v>
      </c>
      <c r="J228" s="39">
        <v>23</v>
      </c>
      <c r="K228" s="39">
        <f t="shared" si="193"/>
        <v>8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6">
        <f t="shared" si="196"/>
        <v>20</v>
      </c>
      <c r="S228" s="44">
        <f t="shared" si="197"/>
        <v>20</v>
      </c>
      <c r="T228" s="154"/>
    </row>
    <row r="229" spans="1:20" s="127" customFormat="1">
      <c r="A229" s="133" t="s">
        <v>135</v>
      </c>
      <c r="B229" s="89" t="s">
        <v>314</v>
      </c>
      <c r="C229" s="123">
        <v>1</v>
      </c>
      <c r="D229" s="89" t="s">
        <v>39</v>
      </c>
      <c r="E229" s="127" t="s">
        <v>340</v>
      </c>
      <c r="F229" s="123">
        <v>4</v>
      </c>
      <c r="G229" s="87" t="s">
        <v>37</v>
      </c>
      <c r="H229" s="123"/>
      <c r="I229" s="123">
        <v>16</v>
      </c>
      <c r="J229" s="123">
        <v>23</v>
      </c>
      <c r="K229" s="123">
        <f t="shared" si="193"/>
        <v>8</v>
      </c>
      <c r="L229" s="123"/>
      <c r="M229" s="123">
        <v>30</v>
      </c>
      <c r="N229" s="125"/>
      <c r="O229" s="126">
        <f t="shared" si="194"/>
        <v>5</v>
      </c>
      <c r="Q229" s="128">
        <f t="shared" si="195"/>
        <v>0</v>
      </c>
      <c r="R229" s="129">
        <f t="shared" si="196"/>
        <v>20</v>
      </c>
      <c r="S229" s="128">
        <f t="shared" si="197"/>
        <v>20</v>
      </c>
      <c r="T229" s="182"/>
    </row>
    <row r="230" spans="1:20" s="148" customFormat="1">
      <c r="A230" s="145" t="s">
        <v>135</v>
      </c>
      <c r="B230" s="146" t="s">
        <v>216</v>
      </c>
      <c r="C230" s="147">
        <v>1</v>
      </c>
      <c r="D230" s="146" t="s">
        <v>104</v>
      </c>
      <c r="E230" s="148" t="s">
        <v>99</v>
      </c>
      <c r="F230" s="147">
        <v>5</v>
      </c>
      <c r="G230" s="149" t="s">
        <v>37</v>
      </c>
      <c r="H230" s="147"/>
      <c r="I230" s="147">
        <v>11</v>
      </c>
      <c r="J230" s="147">
        <v>15</v>
      </c>
      <c r="K230" s="147">
        <f t="shared" si="193"/>
        <v>5</v>
      </c>
      <c r="L230" s="147"/>
      <c r="M230" s="147">
        <v>30</v>
      </c>
      <c r="N230" s="150"/>
      <c r="O230" s="151">
        <f t="shared" si="194"/>
        <v>5</v>
      </c>
      <c r="Q230" s="152">
        <f t="shared" si="195"/>
        <v>0</v>
      </c>
      <c r="R230" s="153">
        <f t="shared" si="196"/>
        <v>20</v>
      </c>
      <c r="S230" s="152">
        <f t="shared" si="197"/>
        <v>20</v>
      </c>
    </row>
    <row r="231" spans="1:20" s="40" customFormat="1">
      <c r="A231" s="156" t="s">
        <v>135</v>
      </c>
      <c r="B231" s="38" t="s">
        <v>318</v>
      </c>
      <c r="C231" s="39">
        <v>1</v>
      </c>
      <c r="D231" s="38" t="s">
        <v>45</v>
      </c>
      <c r="E231" s="40" t="s">
        <v>340</v>
      </c>
      <c r="F231" s="39">
        <v>5</v>
      </c>
      <c r="G231" s="41" t="s">
        <v>37</v>
      </c>
      <c r="H231" s="39"/>
      <c r="I231" s="39">
        <v>6</v>
      </c>
      <c r="J231" s="39">
        <v>10</v>
      </c>
      <c r="K231" s="39">
        <f t="shared" si="193"/>
        <v>5</v>
      </c>
      <c r="L231" s="39"/>
      <c r="M231" s="39">
        <v>30</v>
      </c>
      <c r="N231" s="42"/>
      <c r="O231" s="43">
        <f t="shared" si="194"/>
        <v>5</v>
      </c>
      <c r="Q231" s="44">
        <f t="shared" si="195"/>
        <v>0</v>
      </c>
      <c r="R231" s="96">
        <f t="shared" si="196"/>
        <v>20</v>
      </c>
      <c r="S231" s="44">
        <f t="shared" si="197"/>
        <v>20</v>
      </c>
      <c r="T231" s="154"/>
    </row>
    <row r="232" spans="1:20" s="148" customFormat="1">
      <c r="A232" s="145" t="s">
        <v>135</v>
      </c>
      <c r="B232" s="146" t="s">
        <v>271</v>
      </c>
      <c r="C232" s="147">
        <v>1</v>
      </c>
      <c r="D232" s="146" t="s">
        <v>104</v>
      </c>
      <c r="E232" s="148" t="s">
        <v>99</v>
      </c>
      <c r="F232" s="147">
        <v>5</v>
      </c>
      <c r="G232" s="149" t="s">
        <v>36</v>
      </c>
      <c r="H232" s="147"/>
      <c r="I232" s="147">
        <v>6</v>
      </c>
      <c r="J232" s="147">
        <v>15</v>
      </c>
      <c r="K232" s="147">
        <f t="shared" si="193"/>
        <v>10</v>
      </c>
      <c r="L232" s="147"/>
      <c r="M232" s="147">
        <v>60</v>
      </c>
      <c r="N232" s="150"/>
      <c r="O232" s="151">
        <f t="shared" si="194"/>
        <v>10</v>
      </c>
      <c r="Q232" s="152">
        <f t="shared" si="195"/>
        <v>0</v>
      </c>
      <c r="R232" s="153">
        <f t="shared" si="196"/>
        <v>40</v>
      </c>
      <c r="S232" s="152">
        <f t="shared" si="197"/>
        <v>40</v>
      </c>
    </row>
    <row r="233" spans="1:20" s="127" customFormat="1">
      <c r="A233" s="88" t="s">
        <v>135</v>
      </c>
      <c r="B233" s="89" t="s">
        <v>384</v>
      </c>
      <c r="C233" s="123">
        <v>1</v>
      </c>
      <c r="D233" s="89" t="s">
        <v>26</v>
      </c>
      <c r="E233" s="131" t="s">
        <v>335</v>
      </c>
      <c r="F233" s="87">
        <v>5</v>
      </c>
      <c r="G233" s="87" t="s">
        <v>276</v>
      </c>
      <c r="H233" s="123"/>
      <c r="I233" s="123">
        <v>6</v>
      </c>
      <c r="J233" s="123">
        <v>15</v>
      </c>
      <c r="K233" s="123">
        <f>J233-I233+1</f>
        <v>10</v>
      </c>
      <c r="L233" s="123"/>
      <c r="M233" s="123">
        <v>60</v>
      </c>
      <c r="N233" s="125">
        <f>L233/K233</f>
        <v>0</v>
      </c>
      <c r="O233" s="126">
        <f t="shared" si="194"/>
        <v>10</v>
      </c>
      <c r="Q233" s="128">
        <f>IF(K233=0,0,L233)</f>
        <v>0</v>
      </c>
      <c r="R233" s="129">
        <f>IF(K233=0,0,M233/1.5)</f>
        <v>40</v>
      </c>
      <c r="S233" s="128">
        <f>P233+Q233+R233</f>
        <v>40</v>
      </c>
    </row>
    <row r="234" spans="1:20" s="127" customFormat="1">
      <c r="A234" s="133" t="s">
        <v>135</v>
      </c>
      <c r="B234" s="89" t="s">
        <v>323</v>
      </c>
      <c r="C234" s="123">
        <v>1</v>
      </c>
      <c r="D234" s="131" t="s">
        <v>41</v>
      </c>
      <c r="E234" s="127" t="s">
        <v>340</v>
      </c>
      <c r="F234" s="123">
        <v>5</v>
      </c>
      <c r="G234" s="87" t="s">
        <v>276</v>
      </c>
      <c r="H234" s="123"/>
      <c r="I234" s="123">
        <v>16</v>
      </c>
      <c r="J234" s="123">
        <v>23</v>
      </c>
      <c r="K234" s="123">
        <f>J234-I234+1</f>
        <v>8</v>
      </c>
      <c r="L234" s="123"/>
      <c r="M234" s="123">
        <v>30</v>
      </c>
      <c r="N234" s="125"/>
      <c r="O234" s="126">
        <f>M234/6</f>
        <v>5</v>
      </c>
      <c r="Q234" s="128">
        <f>IF(K234=0,0,L234)</f>
        <v>0</v>
      </c>
      <c r="R234" s="129">
        <f>IF(K234=0,0,M234/1.5)</f>
        <v>20</v>
      </c>
      <c r="S234" s="128">
        <f>P234+Q234+R234</f>
        <v>20</v>
      </c>
      <c r="T234" s="182"/>
    </row>
    <row r="235" spans="1:20" s="40" customFormat="1">
      <c r="A235" s="156" t="s">
        <v>135</v>
      </c>
      <c r="B235" s="38" t="s">
        <v>312</v>
      </c>
      <c r="C235" s="39">
        <v>1</v>
      </c>
      <c r="D235" s="38" t="s">
        <v>45</v>
      </c>
      <c r="E235" s="40" t="s">
        <v>340</v>
      </c>
      <c r="F235" s="39">
        <v>5</v>
      </c>
      <c r="G235" s="41" t="s">
        <v>36</v>
      </c>
      <c r="H235" s="39"/>
      <c r="I235" s="39">
        <v>16</v>
      </c>
      <c r="J235" s="39">
        <v>23</v>
      </c>
      <c r="K235" s="39">
        <f>J235-I235+1</f>
        <v>8</v>
      </c>
      <c r="L235" s="39"/>
      <c r="M235" s="39">
        <v>30</v>
      </c>
      <c r="N235" s="42"/>
      <c r="O235" s="43">
        <f>M235/6</f>
        <v>5</v>
      </c>
      <c r="Q235" s="44">
        <f>IF(K235=0,0,L235)</f>
        <v>0</v>
      </c>
      <c r="R235" s="96">
        <f>IF(K235=0,0,M235/1.5)</f>
        <v>20</v>
      </c>
      <c r="S235" s="44">
        <f>P235+Q235+R235</f>
        <v>20</v>
      </c>
      <c r="T235" s="154"/>
    </row>
    <row r="236" spans="1:20" s="148" customFormat="1">
      <c r="A236" s="145" t="s">
        <v>135</v>
      </c>
      <c r="B236" s="146" t="s">
        <v>153</v>
      </c>
      <c r="C236" s="147">
        <v>1</v>
      </c>
      <c r="D236" s="146" t="s">
        <v>104</v>
      </c>
      <c r="E236" s="148" t="s">
        <v>99</v>
      </c>
      <c r="F236" s="147" t="s">
        <v>78</v>
      </c>
      <c r="G236" s="149" t="s">
        <v>36</v>
      </c>
      <c r="H236" s="147"/>
      <c r="I236" s="147">
        <v>1</v>
      </c>
      <c r="J236" s="147">
        <v>5</v>
      </c>
      <c r="K236" s="147">
        <f t="shared" ref="K236:K277" si="198">J236-I236+1</f>
        <v>5</v>
      </c>
      <c r="L236" s="147"/>
      <c r="M236" s="147">
        <v>60</v>
      </c>
      <c r="N236" s="150"/>
      <c r="O236" s="151">
        <f t="shared" si="156"/>
        <v>10</v>
      </c>
      <c r="Q236" s="152">
        <f t="shared" ref="Q236:Q277" si="199">IF(K236=0,0,L236)</f>
        <v>0</v>
      </c>
      <c r="R236" s="153">
        <f t="shared" ref="R236:R277" si="200">IF(K236=0,0,M236/1.5)</f>
        <v>40</v>
      </c>
      <c r="S236" s="152">
        <f t="shared" ref="S236:S277" si="201">P236+Q236+R236</f>
        <v>40</v>
      </c>
    </row>
    <row r="237" spans="1:20" s="148" customFormat="1">
      <c r="A237" s="145" t="s">
        <v>135</v>
      </c>
      <c r="B237" s="146" t="s">
        <v>154</v>
      </c>
      <c r="C237" s="147">
        <v>1</v>
      </c>
      <c r="D237" s="146" t="s">
        <v>104</v>
      </c>
      <c r="E237" s="148" t="s">
        <v>99</v>
      </c>
      <c r="F237" s="147" t="s">
        <v>78</v>
      </c>
      <c r="G237" s="149" t="s">
        <v>36</v>
      </c>
      <c r="H237" s="147"/>
      <c r="I237" s="147">
        <v>6</v>
      </c>
      <c r="J237" s="147">
        <v>10</v>
      </c>
      <c r="K237" s="147">
        <f t="shared" si="198"/>
        <v>5</v>
      </c>
      <c r="L237" s="147"/>
      <c r="M237" s="147">
        <v>60</v>
      </c>
      <c r="N237" s="150"/>
      <c r="O237" s="151">
        <f t="shared" si="156"/>
        <v>10</v>
      </c>
      <c r="Q237" s="152">
        <f t="shared" si="199"/>
        <v>0</v>
      </c>
      <c r="R237" s="153">
        <f t="shared" si="200"/>
        <v>40</v>
      </c>
      <c r="S237" s="152">
        <f t="shared" si="201"/>
        <v>40</v>
      </c>
    </row>
    <row r="238" spans="1:20" s="148" customFormat="1">
      <c r="A238" s="145" t="s">
        <v>135</v>
      </c>
      <c r="B238" s="146" t="s">
        <v>272</v>
      </c>
      <c r="C238" s="147">
        <v>1</v>
      </c>
      <c r="D238" s="146" t="s">
        <v>45</v>
      </c>
      <c r="E238" s="148" t="s">
        <v>99</v>
      </c>
      <c r="F238" s="147">
        <v>6</v>
      </c>
      <c r="G238" s="149" t="s">
        <v>37</v>
      </c>
      <c r="H238" s="147"/>
      <c r="I238" s="147">
        <v>6</v>
      </c>
      <c r="J238" s="147">
        <v>15</v>
      </c>
      <c r="K238" s="147">
        <f t="shared" si="198"/>
        <v>10</v>
      </c>
      <c r="L238" s="147"/>
      <c r="M238" s="147">
        <v>60</v>
      </c>
      <c r="N238" s="150"/>
      <c r="O238" s="151">
        <f t="shared" ref="O238:O246" si="202">M238/6</f>
        <v>10</v>
      </c>
      <c r="Q238" s="152">
        <f t="shared" si="199"/>
        <v>0</v>
      </c>
      <c r="R238" s="153">
        <f t="shared" si="200"/>
        <v>40</v>
      </c>
      <c r="S238" s="152">
        <f t="shared" si="201"/>
        <v>40</v>
      </c>
    </row>
    <row r="239" spans="1:20" s="40" customFormat="1">
      <c r="A239" s="95" t="s">
        <v>135</v>
      </c>
      <c r="B239" s="38" t="s">
        <v>385</v>
      </c>
      <c r="C239" s="39">
        <v>1</v>
      </c>
      <c r="D239" s="38" t="s">
        <v>24</v>
      </c>
      <c r="E239" s="157" t="s">
        <v>335</v>
      </c>
      <c r="F239" s="41">
        <v>6</v>
      </c>
      <c r="G239" s="41" t="s">
        <v>276</v>
      </c>
      <c r="H239" s="39"/>
      <c r="I239" s="39">
        <v>6</v>
      </c>
      <c r="J239" s="39">
        <v>15</v>
      </c>
      <c r="K239" s="39">
        <f>J239-I239+1</f>
        <v>10</v>
      </c>
      <c r="L239" s="39"/>
      <c r="M239" s="39">
        <v>60</v>
      </c>
      <c r="N239" s="42">
        <f>L239/K239</f>
        <v>0</v>
      </c>
      <c r="O239" s="43">
        <f t="shared" si="202"/>
        <v>10</v>
      </c>
      <c r="Q239" s="44">
        <f>IF(K239=0,0,L239)</f>
        <v>0</v>
      </c>
      <c r="R239" s="96">
        <f>IF(K239=0,0,M239/1.5)</f>
        <v>40</v>
      </c>
      <c r="S239" s="44">
        <f>P239+Q239+R239</f>
        <v>40</v>
      </c>
    </row>
    <row r="240" spans="1:20" s="40" customFormat="1">
      <c r="A240" s="156" t="s">
        <v>135</v>
      </c>
      <c r="B240" s="38" t="s">
        <v>316</v>
      </c>
      <c r="C240" s="39">
        <v>1</v>
      </c>
      <c r="D240" s="38" t="s">
        <v>39</v>
      </c>
      <c r="E240" s="40" t="s">
        <v>340</v>
      </c>
      <c r="F240" s="39">
        <v>6</v>
      </c>
      <c r="G240" s="41" t="s">
        <v>37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 t="shared" si="202"/>
        <v>5</v>
      </c>
      <c r="Q240" s="44">
        <f>IF(K240=0,0,L240)</f>
        <v>0</v>
      </c>
      <c r="R240" s="96">
        <f>IF(K240=0,0,M240/1.5)</f>
        <v>20</v>
      </c>
      <c r="S240" s="44">
        <f>P240+Q240+R240</f>
        <v>20</v>
      </c>
      <c r="T240" s="154"/>
    </row>
    <row r="241" spans="1:20" s="148" customFormat="1">
      <c r="A241" s="145" t="s">
        <v>135</v>
      </c>
      <c r="B241" s="146" t="s">
        <v>217</v>
      </c>
      <c r="C241" s="147">
        <v>1</v>
      </c>
      <c r="D241" s="146" t="s">
        <v>31</v>
      </c>
      <c r="E241" s="148" t="s">
        <v>99</v>
      </c>
      <c r="F241" s="147">
        <v>7</v>
      </c>
      <c r="G241" s="149" t="s">
        <v>36</v>
      </c>
      <c r="H241" s="147"/>
      <c r="I241" s="147">
        <v>11</v>
      </c>
      <c r="J241" s="147">
        <v>15</v>
      </c>
      <c r="K241" s="147">
        <f>J241-I241+1</f>
        <v>5</v>
      </c>
      <c r="L241" s="147"/>
      <c r="M241" s="147">
        <v>30</v>
      </c>
      <c r="N241" s="150"/>
      <c r="O241" s="151">
        <f t="shared" si="202"/>
        <v>5</v>
      </c>
      <c r="Q241" s="152">
        <f>IF(K241=0,0,L241)</f>
        <v>0</v>
      </c>
      <c r="R241" s="153">
        <f>IF(K241=0,0,M241/1.5)</f>
        <v>20</v>
      </c>
      <c r="S241" s="152">
        <f>P241+Q241+R241</f>
        <v>20</v>
      </c>
    </row>
    <row r="242" spans="1:20" s="148" customFormat="1">
      <c r="A242" s="145" t="s">
        <v>135</v>
      </c>
      <c r="B242" s="146" t="s">
        <v>273</v>
      </c>
      <c r="C242" s="147">
        <v>1</v>
      </c>
      <c r="D242" s="146" t="s">
        <v>104</v>
      </c>
      <c r="E242" s="148" t="s">
        <v>99</v>
      </c>
      <c r="F242" s="147">
        <v>7</v>
      </c>
      <c r="G242" s="149" t="s">
        <v>37</v>
      </c>
      <c r="H242" s="147"/>
      <c r="I242" s="147">
        <v>6</v>
      </c>
      <c r="J242" s="147">
        <v>15</v>
      </c>
      <c r="K242" s="147">
        <f t="shared" si="198"/>
        <v>10</v>
      </c>
      <c r="L242" s="147"/>
      <c r="M242" s="147">
        <v>60</v>
      </c>
      <c r="N242" s="150"/>
      <c r="O242" s="151">
        <f t="shared" si="202"/>
        <v>10</v>
      </c>
      <c r="Q242" s="152">
        <f t="shared" si="199"/>
        <v>0</v>
      </c>
      <c r="R242" s="153">
        <f t="shared" si="200"/>
        <v>40</v>
      </c>
      <c r="S242" s="152">
        <f t="shared" si="201"/>
        <v>40</v>
      </c>
    </row>
    <row r="243" spans="1:20" s="40" customFormat="1">
      <c r="A243" s="156" t="s">
        <v>135</v>
      </c>
      <c r="B243" s="38"/>
      <c r="C243" s="39">
        <v>1</v>
      </c>
      <c r="D243" s="38"/>
      <c r="F243" s="39">
        <v>7</v>
      </c>
      <c r="G243" s="41" t="s">
        <v>276</v>
      </c>
      <c r="H243" s="39"/>
      <c r="I243" s="39">
        <v>6</v>
      </c>
      <c r="J243" s="39">
        <v>10</v>
      </c>
      <c r="K243" s="39">
        <f>J243-I243+1</f>
        <v>5</v>
      </c>
      <c r="L243" s="39"/>
      <c r="M243" s="39">
        <v>30</v>
      </c>
      <c r="N243" s="42"/>
      <c r="O243" s="43">
        <f t="shared" si="202"/>
        <v>5</v>
      </c>
      <c r="Q243" s="44">
        <f>IF(K243=0,0,L243)</f>
        <v>0</v>
      </c>
      <c r="R243" s="96">
        <f>IF(K243=0,0,M243/1.5)</f>
        <v>20</v>
      </c>
      <c r="S243" s="44">
        <f>P243+Q243+R243</f>
        <v>20</v>
      </c>
      <c r="T243" s="154"/>
    </row>
    <row r="244" spans="1:20" s="40" customFormat="1">
      <c r="A244" s="156" t="s">
        <v>135</v>
      </c>
      <c r="B244" s="38" t="s">
        <v>324</v>
      </c>
      <c r="C244" s="39">
        <v>1</v>
      </c>
      <c r="D244" s="38" t="s">
        <v>27</v>
      </c>
      <c r="E244" s="40" t="s">
        <v>340</v>
      </c>
      <c r="F244" s="39">
        <v>7</v>
      </c>
      <c r="G244" s="41" t="s">
        <v>36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6">
        <f>IF(K244=0,0,M244/1.5)</f>
        <v>20</v>
      </c>
      <c r="S244" s="44">
        <f>P244+Q244+R244</f>
        <v>20</v>
      </c>
      <c r="T244" s="154"/>
    </row>
    <row r="245" spans="1:20" s="40" customFormat="1">
      <c r="A245" s="156" t="s">
        <v>135</v>
      </c>
      <c r="B245" s="38" t="s">
        <v>325</v>
      </c>
      <c r="C245" s="39">
        <v>1</v>
      </c>
      <c r="D245" s="38" t="s">
        <v>27</v>
      </c>
      <c r="E245" s="40" t="s">
        <v>340</v>
      </c>
      <c r="F245" s="39">
        <v>7</v>
      </c>
      <c r="G245" s="41" t="s">
        <v>37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6">
        <f>IF(K245=0,0,M245/1.5)</f>
        <v>20</v>
      </c>
      <c r="S245" s="44">
        <f>P245+Q245+R245</f>
        <v>20</v>
      </c>
      <c r="T245" s="154"/>
    </row>
    <row r="246" spans="1:20" s="148" customFormat="1">
      <c r="A246" s="145" t="s">
        <v>135</v>
      </c>
      <c r="B246" s="146"/>
      <c r="C246" s="147">
        <v>1</v>
      </c>
      <c r="D246" s="146"/>
      <c r="F246" s="147" t="s">
        <v>279</v>
      </c>
      <c r="G246" s="149" t="s">
        <v>37</v>
      </c>
      <c r="H246" s="147"/>
      <c r="I246" s="147">
        <v>6</v>
      </c>
      <c r="J246" s="147">
        <v>15</v>
      </c>
      <c r="K246" s="147">
        <f t="shared" si="198"/>
        <v>10</v>
      </c>
      <c r="L246" s="147"/>
      <c r="M246" s="147">
        <v>60</v>
      </c>
      <c r="N246" s="150"/>
      <c r="O246" s="151">
        <f t="shared" si="202"/>
        <v>10</v>
      </c>
      <c r="Q246" s="152">
        <f t="shared" si="199"/>
        <v>0</v>
      </c>
      <c r="R246" s="153">
        <f t="shared" si="200"/>
        <v>40</v>
      </c>
      <c r="S246" s="152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12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285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7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7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7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7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7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7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5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65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6">
        <f t="shared" si="200"/>
        <v>40</v>
      </c>
      <c r="S255" s="44">
        <f t="shared" si="201"/>
        <v>40</v>
      </c>
    </row>
    <row r="256" spans="1:20" s="40" customFormat="1">
      <c r="A256" s="95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6">
        <f t="shared" si="200"/>
        <v>40</v>
      </c>
      <c r="S256" s="44">
        <f t="shared" si="201"/>
        <v>40</v>
      </c>
    </row>
    <row r="257" spans="1:19" s="40" customFormat="1">
      <c r="A257" s="95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65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6">
        <f t="shared" si="200"/>
        <v>40</v>
      </c>
      <c r="S257" s="44">
        <f t="shared" si="201"/>
        <v>40</v>
      </c>
    </row>
    <row r="258" spans="1:19" s="40" customFormat="1">
      <c r="A258" s="95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6">
        <f t="shared" si="200"/>
        <v>40</v>
      </c>
      <c r="S258" s="44">
        <f t="shared" si="201"/>
        <v>40</v>
      </c>
    </row>
    <row r="259" spans="1:19" s="40" customFormat="1">
      <c r="A259" s="95" t="s">
        <v>133</v>
      </c>
      <c r="B259" s="38" t="s">
        <v>147</v>
      </c>
      <c r="C259" s="39">
        <v>1</v>
      </c>
      <c r="D259" s="38" t="s">
        <v>29</v>
      </c>
      <c r="E259" s="95" t="s">
        <v>258</v>
      </c>
      <c r="F259" s="41" t="s">
        <v>285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6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56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6">
        <f t="shared" si="200"/>
        <v>40</v>
      </c>
      <c r="S260" s="44">
        <f t="shared" si="201"/>
        <v>40</v>
      </c>
    </row>
    <row r="261" spans="1:19" s="40" customFormat="1">
      <c r="A261" s="156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6">
        <f t="shared" si="200"/>
        <v>40</v>
      </c>
      <c r="S261" s="44">
        <f t="shared" si="201"/>
        <v>40</v>
      </c>
    </row>
    <row r="262" spans="1:19" s="40" customFormat="1">
      <c r="A262" s="156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6">
        <f t="shared" si="200"/>
        <v>40</v>
      </c>
      <c r="S262" s="44">
        <f t="shared" si="201"/>
        <v>40</v>
      </c>
    </row>
    <row r="263" spans="1:19" s="40" customFormat="1">
      <c r="A263" s="156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6">
        <f t="shared" si="200"/>
        <v>40</v>
      </c>
      <c r="S263" s="44">
        <f t="shared" si="201"/>
        <v>40</v>
      </c>
    </row>
    <row r="264" spans="1:19" s="40" customFormat="1">
      <c r="A264" s="156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6">
        <f t="shared" si="200"/>
        <v>40</v>
      </c>
      <c r="S264" s="44">
        <f t="shared" si="201"/>
        <v>40</v>
      </c>
    </row>
    <row r="265" spans="1:19" s="40" customFormat="1">
      <c r="A265" s="156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6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7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7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7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7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7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7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7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7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7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7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7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7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7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7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7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7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7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7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7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PHÒNG HỌC HKI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2016-10-29T04:30:51Z</cp:lastPrinted>
  <dcterms:created xsi:type="dcterms:W3CDTF">2007-12-07T03:19:00Z</dcterms:created>
  <dcterms:modified xsi:type="dcterms:W3CDTF">2016-10-29T04:33:39Z</dcterms:modified>
</cp:coreProperties>
</file>